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hilippe\Desktop\"/>
    </mc:Choice>
  </mc:AlternateContent>
  <xr:revisionPtr revIDLastSave="0" documentId="8_{4134D0F7-DFD5-4F7C-9A4E-0F50D5681A96}" xr6:coauthVersionLast="47" xr6:coauthVersionMax="47" xr10:uidLastSave="{00000000-0000-0000-0000-000000000000}"/>
  <bookViews>
    <workbookView xWindow="29190" yWindow="390" windowWidth="25635" windowHeight="14640" activeTab="1" xr2:uid="{00000000-000D-0000-FFFF-FFFF00000000}"/>
  </bookViews>
  <sheets>
    <sheet name="PARA" sheetId="2" r:id="rId1"/>
    <sheet name="MODELE" sheetId="1" r:id="rId2"/>
  </sheets>
  <externalReferences>
    <externalReference r:id="rId3"/>
  </externalReferences>
  <definedNames>
    <definedName name="FFG_ADOS">PARA!$B$12</definedName>
    <definedName name="FFG_AL">PARA!$B$9</definedName>
    <definedName name="FFG_PERI">PARA!$B$10</definedName>
    <definedName name="FFG_SEJVAC" localSheetId="0">PARA!#REF!</definedName>
    <definedName name="FFG_SEJVAC">[1]PARA!#REF!</definedName>
    <definedName name="FFG_TAP">PARA!$B$11</definedName>
    <definedName name="MSA_055" localSheetId="0">PARA!#REF!</definedName>
    <definedName name="MSA_055">[1]PARA!#REF!</definedName>
    <definedName name="NB_HAB">PARA!$A$21:$A$26</definedName>
    <definedName name="PS_ADOS">PARA!$B$4</definedName>
    <definedName name="PS_AL">PARA!$B$1</definedName>
    <definedName name="PS_MSA" localSheetId="0">PARA!#REF!</definedName>
    <definedName name="PS_MSA">[1]PARA!#REF!</definedName>
    <definedName name="PS_MSA_ADOS">PARA!$B$7</definedName>
    <definedName name="PS_MSA_EXTRA">PARA!$B$6</definedName>
    <definedName name="PS_MSA_PERI">PARA!$B$5</definedName>
    <definedName name="PS_PERI">PARA!$B$2</definedName>
    <definedName name="PS_SV" localSheetId="0">PARA!#REF!</definedName>
    <definedName name="PS_SV">[1]PARA!#REF!</definedName>
    <definedName name="PS_TAP">PARA!$B$3</definedName>
    <definedName name="QF_900" localSheetId="0">PARA!#REF!</definedName>
    <definedName name="QF_900">[1]PARA!#REF!</definedName>
    <definedName name="RED_FFG_ADOS">PARA!$B$17</definedName>
    <definedName name="RED_FFG_AL">PARA!$B$14</definedName>
    <definedName name="RED_FFG_PERI">PARA!$B$15</definedName>
    <definedName name="RED_FFG_SEJVAC" localSheetId="0">PARA!#REF!</definedName>
    <definedName name="RED_FFG_SEJVAC">[1]PARA!#REF!</definedName>
    <definedName name="RED_FFG_TAP">PARA!$B$16</definedName>
    <definedName name="TAB_HAB_CAF">PARA!$A$21:$B$26</definedName>
    <definedName name="TAB_QF_900" localSheetId="0">PARA!#REF!</definedName>
    <definedName name="TAB_QF_900">[1]PARA!#REF!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41" i="1"/>
  <c r="G36" i="1"/>
  <c r="F18" i="1" l="1"/>
  <c r="D35" i="1" l="1"/>
  <c r="C35" i="1"/>
  <c r="C40" i="1"/>
  <c r="D40" i="1"/>
  <c r="F40" i="1"/>
  <c r="F25" i="1"/>
  <c r="G28" i="1" l="1"/>
  <c r="E35" i="1" l="1"/>
  <c r="F26" i="1"/>
  <c r="E26" i="1"/>
  <c r="D26" i="1"/>
  <c r="C26" i="1"/>
  <c r="B26" i="1"/>
  <c r="E25" i="1"/>
  <c r="D25" i="1"/>
  <c r="C25" i="1"/>
  <c r="B25" i="1"/>
  <c r="B15" i="1"/>
  <c r="G12" i="1"/>
  <c r="G11" i="1"/>
  <c r="G10" i="1"/>
  <c r="G9" i="1"/>
  <c r="B40" i="1" l="1"/>
  <c r="G40" i="1" s="1"/>
  <c r="G42" i="1" s="1"/>
  <c r="B35" i="1"/>
  <c r="F35" i="1"/>
  <c r="G26" i="1"/>
  <c r="G25" i="1"/>
  <c r="B27" i="1"/>
  <c r="C27" i="1"/>
  <c r="D27" i="1"/>
  <c r="E27" i="1"/>
  <c r="F27" i="1"/>
  <c r="G35" i="1" l="1"/>
  <c r="G37" i="1" s="1"/>
  <c r="G27" i="1"/>
  <c r="B30" i="1" s="1"/>
</calcChain>
</file>

<file path=xl/sharedStrings.xml><?xml version="1.0" encoding="utf-8"?>
<sst xmlns="http://schemas.openxmlformats.org/spreadsheetml/2006/main" count="81" uniqueCount="61">
  <si>
    <t>FICHE RECAPITULATIVE ACCUEIL DE LOISIRS</t>
  </si>
  <si>
    <t xml:space="preserve">ASSOCIATION DE </t>
  </si>
  <si>
    <t>RECAPITULATIF DES HEURES</t>
  </si>
  <si>
    <t>Nombres d'heures</t>
  </si>
  <si>
    <t>Périscolaire + Merc enfants</t>
  </si>
  <si>
    <t>P. Vac 3/11</t>
  </si>
  <si>
    <t>Été</t>
  </si>
  <si>
    <t>TAP</t>
  </si>
  <si>
    <t>Ados</t>
  </si>
  <si>
    <t>TOTAL</t>
  </si>
  <si>
    <t>Volume d'heures total</t>
  </si>
  <si>
    <t>Volume heures adhérents</t>
  </si>
  <si>
    <t>Heures CAF facturées</t>
  </si>
  <si>
    <t>Heures MSA facturées</t>
  </si>
  <si>
    <t>Autres</t>
  </si>
  <si>
    <t>H. CAF Périsco sur amplitude</t>
  </si>
  <si>
    <t>H. MSA Périsco sur amplitude</t>
  </si>
  <si>
    <t>Total heures avec Amplitude</t>
  </si>
  <si>
    <t>Nombre d'enfants</t>
  </si>
  <si>
    <t>Nombre d’habitants sur la commune de l’ALSH</t>
  </si>
  <si>
    <t>Choisir dans la liste ▼</t>
  </si>
  <si>
    <t>CHARGES</t>
  </si>
  <si>
    <t>Montant des charges</t>
  </si>
  <si>
    <t>FFG Heures totales</t>
  </si>
  <si>
    <t>Réduction Heures adhérentes</t>
  </si>
  <si>
    <t>Total FFG</t>
  </si>
  <si>
    <t>Acompte</t>
  </si>
  <si>
    <t>Restant dû</t>
  </si>
  <si>
    <t>PRODUITS</t>
  </si>
  <si>
    <t>Produits CAF</t>
  </si>
  <si>
    <t>Ajustement
PS CAF</t>
  </si>
  <si>
    <t>Subvention CNAF</t>
  </si>
  <si>
    <t>Acompte  CAF</t>
  </si>
  <si>
    <t>Solde CAF</t>
  </si>
  <si>
    <t>Produits MSA</t>
  </si>
  <si>
    <t>Ajustement
PS MSA</t>
  </si>
  <si>
    <t>Subvention MSA</t>
  </si>
  <si>
    <t>PS Extrascolaire</t>
  </si>
  <si>
    <t>PS Périscolaire</t>
  </si>
  <si>
    <t>PS TAP</t>
  </si>
  <si>
    <t>PS ADOS</t>
  </si>
  <si>
    <t>PS MSA Périscolaire</t>
  </si>
  <si>
    <t>PS MSA Extrascolaire</t>
  </si>
  <si>
    <t>PS MSA Ados</t>
  </si>
  <si>
    <t>Montant FFG AL</t>
  </si>
  <si>
    <t>Montant FFG Périscolaire</t>
  </si>
  <si>
    <t>Montant FFG TAP</t>
  </si>
  <si>
    <t>Montant FFG Ados</t>
  </si>
  <si>
    <t>Réduction FFG AL</t>
  </si>
  <si>
    <t>Réduction FFG Périscolaire</t>
  </si>
  <si>
    <t>Réduction FFG TAP</t>
  </si>
  <si>
    <t>Réduction FFG Ados</t>
  </si>
  <si>
    <t>Taux de ressortissants
 Régime Général</t>
  </si>
  <si>
    <t>Inférieur ou égal à 4 000</t>
  </si>
  <si>
    <t>Compris entre 4000 et 10 000</t>
  </si>
  <si>
    <t>Supérieur à 10 000</t>
  </si>
  <si>
    <t>Acompte MSA</t>
  </si>
  <si>
    <t>Solde MSA</t>
  </si>
  <si>
    <t xml:space="preserve">Taux Départemental </t>
  </si>
  <si>
    <t>Taux Global RG + RA</t>
  </si>
  <si>
    <t>Nombre d'heures des mercredis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</si>
</sst>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0E1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34998626667073579"/>
        <bgColor theme="5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7" fillId="0" borderId="6" xfId="0" applyFont="1" applyBorder="1"/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5" borderId="5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8" fillId="0" borderId="6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3" fillId="6" borderId="5" xfId="0" applyFont="1" applyFill="1" applyBorder="1" applyAlignment="1">
      <alignment vertical="center"/>
    </xf>
    <xf numFmtId="0" fontId="6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7" fillId="0" borderId="11" xfId="0" applyFont="1" applyBorder="1"/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7" fillId="0" borderId="13" xfId="0" applyFont="1" applyBorder="1"/>
    <xf numFmtId="2" fontId="3" fillId="0" borderId="14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7" fillId="0" borderId="16" xfId="0" applyFont="1" applyBorder="1"/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2" fontId="3" fillId="0" borderId="18" xfId="0" applyNumberFormat="1" applyFont="1" applyBorder="1" applyAlignment="1">
      <alignment horizontal="center"/>
    </xf>
    <xf numFmtId="0" fontId="3" fillId="0" borderId="5" xfId="0" applyFont="1" applyBorder="1"/>
    <xf numFmtId="0" fontId="3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/>
    </xf>
    <xf numFmtId="2" fontId="3" fillId="0" borderId="18" xfId="0" applyNumberFormat="1" applyFont="1" applyBorder="1" applyAlignment="1">
      <alignment horizontal="center" wrapText="1"/>
    </xf>
    <xf numFmtId="0" fontId="3" fillId="2" borderId="18" xfId="0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/>
    </xf>
    <xf numFmtId="0" fontId="11" fillId="0" borderId="5" xfId="0" applyFont="1" applyBorder="1"/>
    <xf numFmtId="0" fontId="6" fillId="7" borderId="5" xfId="0" applyFont="1" applyFill="1" applyBorder="1" applyAlignment="1">
      <alignment horizontal="center" vertical="center" wrapText="1"/>
    </xf>
    <xf numFmtId="0" fontId="7" fillId="8" borderId="5" xfId="0" applyFont="1" applyFill="1" applyBorder="1"/>
    <xf numFmtId="2" fontId="3" fillId="8" borderId="18" xfId="0" applyNumberFormat="1" applyFont="1" applyFill="1" applyBorder="1" applyAlignment="1">
      <alignment horizontal="center"/>
    </xf>
    <xf numFmtId="2" fontId="3" fillId="9" borderId="18" xfId="0" applyNumberFormat="1" applyFont="1" applyFill="1" applyBorder="1" applyAlignment="1">
      <alignment horizontal="center"/>
    </xf>
    <xf numFmtId="2" fontId="3" fillId="8" borderId="5" xfId="0" applyNumberFormat="1" applyFont="1" applyFill="1" applyBorder="1" applyAlignment="1">
      <alignment horizontal="center"/>
    </xf>
    <xf numFmtId="2" fontId="3" fillId="9" borderId="5" xfId="0" applyNumberFormat="1" applyFont="1" applyFill="1" applyBorder="1" applyAlignment="1">
      <alignment horizontal="center"/>
    </xf>
    <xf numFmtId="0" fontId="3" fillId="10" borderId="5" xfId="0" applyFont="1" applyFill="1" applyBorder="1"/>
    <xf numFmtId="0" fontId="3" fillId="10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9" fontId="3" fillId="0" borderId="5" xfId="0" applyNumberFormat="1" applyFont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9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30"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solid">
          <fgColor indexed="64"/>
          <bgColor theme="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M%20Compta%20Synergie\FINANCIER\REVERSEMENTS\R&#233;cap%20FFG%20AL%20et%20AJ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"/>
      <sheetName val="MODELE"/>
      <sheetName val="AIFR"/>
      <sheetName val="ANTIGNY"/>
      <sheetName val="APREMONT"/>
      <sheetName val="BEAUFOU"/>
      <sheetName val="BOUPERE"/>
      <sheetName val="BOUPERE ADOS"/>
      <sheetName val="BOURNEZEAU"/>
      <sheetName val="BOURNEZEAU ADOS"/>
      <sheetName val="BROUZILS"/>
      <sheetName val="BROUZILS ADOS"/>
      <sheetName val="BRUFFIERE ADOS"/>
      <sheetName val="BRUFFIERE ENF"/>
      <sheetName val="CHALLANS C SPORTIF"/>
      <sheetName val="CHALLANS P VAC"/>
      <sheetName val="CHAMBRETAUD ENF"/>
      <sheetName val="CHAMBRETAUD ADOS"/>
      <sheetName val="CHAUCHE ADOS"/>
      <sheetName val="CHAUCHE ENF"/>
      <sheetName val="COEX"/>
      <sheetName val="COEX ADOS"/>
      <sheetName val="COLIMACON"/>
      <sheetName val="COLIMACON ADOS"/>
      <sheetName val="EPESSES"/>
      <sheetName val="EPESSES ADOS"/>
      <sheetName val="GAUBRETIERE"/>
      <sheetName val="GAUBRETIERE ADOS"/>
      <sheetName val="GROUPEMENT PAYS MORTAGNE"/>
      <sheetName val="HERBIERS"/>
      <sheetName val="LANDEVIEILLE"/>
      <sheetName val="LUCS SUR BOULOGNE"/>
      <sheetName val="LUCS SUR BOULOGNE ADOS"/>
      <sheetName val="MAREUIL"/>
      <sheetName val="MAREUIL ADOS"/>
      <sheetName val="MARTINET"/>
      <sheetName val="MARTINET ADOS"/>
      <sheetName val="MERLATIERE"/>
      <sheetName val="MERLATIERE ADOS"/>
      <sheetName val="MESNARD"/>
      <sheetName val="MESNARD ADOS"/>
      <sheetName val="MONCHAPO"/>
      <sheetName val="MONTREVERD MORMAISON"/>
      <sheetName val="MONTREVERD SATV"/>
      <sheetName val="MOUILLERON EN PAREDS"/>
      <sheetName val="NIEUL"/>
      <sheetName val="NIEUL ADOS"/>
      <sheetName val="PAYS DE CHANTONNAY"/>
      <sheetName val="PINEAUX"/>
      <sheetName val="ROCHESERVIERE"/>
      <sheetName val="ROCHETREJOUX"/>
      <sheetName val="SOLIDAVIE ADOS"/>
      <sheetName val="SOLIDAVIE AGORA"/>
      <sheetName val="SOLIDAVIE IDONNIERE"/>
      <sheetName val="SOLIDAVIE JAMONIERE"/>
      <sheetName val="ST GEORGES ADOS"/>
      <sheetName val="ST GEORGES A JEUNES"/>
      <sheetName val="ST GEORGES ENF"/>
      <sheetName val="ST GERMAIN DE PRINCAY"/>
      <sheetName val="SIGOURNAIS"/>
      <sheetName val="ST JULIEN DES LANDES"/>
      <sheetName val="ST JULIEN DES LANDES ADOS"/>
      <sheetName val="ST MALO DU BOIS"/>
      <sheetName val="ST MALO DU BOIS ADOS"/>
      <sheetName val="ST MARS REORTHE"/>
      <sheetName val="ST MARS REORTHE ADOS"/>
      <sheetName val="ST MARTIN NOYERS"/>
      <sheetName val="ST MARTIN NOYERS ADOS"/>
      <sheetName val="ST MICHEL MM"/>
      <sheetName val="ST MICHEL MM ADOS"/>
      <sheetName val="ST PAUL EN PAREDS"/>
      <sheetName val="ST PAUL EN PAREDS ADOS"/>
      <sheetName val="ST PHILBERT DE BOUAINE"/>
      <sheetName val="ST PIERRE DU CHEMIN"/>
      <sheetName val="ST PROUANT"/>
      <sheetName val="ST PROUANT ADOS"/>
      <sheetName val="STE CECILE"/>
      <sheetName val="STE CECILE ADOS"/>
      <sheetName val="STE FLORENCE"/>
      <sheetName val="STE FLORENCE ADOS"/>
      <sheetName val="TREIZE SEPTIERS ADOS"/>
      <sheetName val="TREIZE SEPTIERS ENF"/>
      <sheetName val="VENANSAULT ESPACE JEUNES"/>
      <sheetName val="VENANSAULT ILE O KIDS"/>
      <sheetName val="VENDRENNES"/>
      <sheetName val="VENDRENNES ADOS"/>
      <sheetName val="RECAP"/>
      <sheetName val="COLIMACON "/>
      <sheetName val="LUCS SUR B"/>
      <sheetName val="LUCS SUR B ADOS"/>
      <sheetName val="MONCHAPO ADOS"/>
      <sheetName val="MOUILLERON P"/>
      <sheetName val="SOLIDAVIE ENF"/>
      <sheetName val="ST GERMAIN P"/>
      <sheetName val="ST JULIEN DES L"/>
      <sheetName val="ST JULIEN DES L ADOS"/>
      <sheetName val="ST MALO"/>
      <sheetName val="ST MALO ADOS"/>
      <sheetName val="ST MARS R"/>
      <sheetName val="ST MARS R ADOS"/>
      <sheetName val="ST MARTIN N"/>
      <sheetName val="ST MARTIN N ADOS"/>
      <sheetName val="ST PAUL EN P"/>
      <sheetName val="ST PAUL EN P ADOS"/>
      <sheetName val="ST PHILBERT DE B"/>
      <sheetName val="VENANSAULT E JEUNE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/>
      <sheetData sheetId="84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2" displayName="Tableau2" ref="A7:G16" totalsRowShown="0" headerRowDxfId="29" dataDxfId="28" tableBorderDxfId="27">
  <tableColumns count="7">
    <tableColumn id="1" xr3:uid="{00000000-0010-0000-0000-000001000000}" name="Nombres d'heures" dataDxfId="26"/>
    <tableColumn id="2" xr3:uid="{00000000-0010-0000-0000-000002000000}" name="Périscolaire + Merc enfants" dataDxfId="25">
      <calculatedColumnFormula>SUM(B6:B7)</calculatedColumnFormula>
    </tableColumn>
    <tableColumn id="3" xr3:uid="{00000000-0010-0000-0000-000003000000}" name="P. Vac 3/11" dataDxfId="24">
      <calculatedColumnFormula>C2</calculatedColumnFormula>
    </tableColumn>
    <tableColumn id="4" xr3:uid="{00000000-0010-0000-0000-000004000000}" name="Été" dataDxfId="23"/>
    <tableColumn id="5" xr3:uid="{00000000-0010-0000-0000-000005000000}" name="TAP" dataDxfId="22"/>
    <tableColumn id="6" xr3:uid="{00000000-0010-0000-0000-000006000000}" name="Ados" dataDxfId="21"/>
    <tableColumn id="7" xr3:uid="{00000000-0010-0000-0000-000007000000}" name="TOTAL" dataDxfId="20">
      <calculatedColumnFormula>SUM(Tableau2[[#This Row],[Périscolaire + Merc enfants]:[Ados]])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4" displayName="Tableau24" ref="A24:G28" totalsRowShown="0" headerRowDxfId="19" dataDxfId="18" tableBorderDxfId="17">
  <tableColumns count="7">
    <tableColumn id="1" xr3:uid="{00000000-0010-0000-0100-000001000000}" name="Montant des charges" dataDxfId="16"/>
    <tableColumn id="2" xr3:uid="{00000000-0010-0000-0100-000002000000}" name="Périscolaire + Merc enfants" dataDxfId="15">
      <calculatedColumnFormula>B8*#REF!</calculatedColumnFormula>
    </tableColumn>
    <tableColumn id="3" xr3:uid="{00000000-0010-0000-0100-000003000000}" name="P. Vac 3/11" dataDxfId="14">
      <calculatedColumnFormula>C8*#REF!</calculatedColumnFormula>
    </tableColumn>
    <tableColumn id="4" xr3:uid="{00000000-0010-0000-0100-000004000000}" name="Été" dataDxfId="13">
      <calculatedColumnFormula>D8*FFG_AL</calculatedColumnFormula>
    </tableColumn>
    <tableColumn id="5" xr3:uid="{00000000-0010-0000-0100-000005000000}" name="TAP" dataDxfId="12">
      <calculatedColumnFormula>E8*FFG_TAP</calculatedColumnFormula>
    </tableColumn>
    <tableColumn id="6" xr3:uid="{00000000-0010-0000-0100-000006000000}" name="Ados" dataDxfId="11"/>
    <tableColumn id="7" xr3:uid="{00000000-0010-0000-0100-000007000000}" name="TOTAL" dataDxfId="10">
      <calculatedColumnFormula>SUM(B25+C25+D25+E25+F25)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246" displayName="Tableau246" ref="A34:G36" totalsRowShown="0" headerRowDxfId="9" dataDxfId="8" tableBorderDxfId="7">
  <tableColumns count="7">
    <tableColumn id="1" xr3:uid="{00000000-0010-0000-0200-000001000000}" name="Produits CAF" dataDxfId="6"/>
    <tableColumn id="2" xr3:uid="{00000000-0010-0000-0200-000002000000}" name="Périscolaire + Merc enfants" dataDxfId="5">
      <calculatedColumnFormula>B15*PS_PERI*$F18</calculatedColumnFormula>
    </tableColumn>
    <tableColumn id="3" xr3:uid="{00000000-0010-0000-0200-000003000000}" name="P. Vac 3/11" dataDxfId="4">
      <calculatedColumnFormula>C8*PS_AL*$F18</calculatedColumnFormula>
    </tableColumn>
    <tableColumn id="4" xr3:uid="{00000000-0010-0000-0200-000004000000}" name="Été" dataDxfId="3">
      <calculatedColumnFormula>D8*PS_AL*$F18</calculatedColumnFormula>
    </tableColumn>
    <tableColumn id="5" xr3:uid="{00000000-0010-0000-0200-000005000000}" name="TAP" dataDxfId="2">
      <calculatedColumnFormula>E8*PS_TAP</calculatedColumnFormula>
    </tableColumn>
    <tableColumn id="6" xr3:uid="{00000000-0010-0000-0200-000006000000}" name="Ados" dataDxfId="1">
      <calculatedColumnFormula>F8*PS_ADOS*$F18</calculatedColumnFormula>
    </tableColumn>
    <tableColumn id="7" xr3:uid="{00000000-0010-0000-0200-000007000000}" name="TOTAL" dataDxfId="0">
      <calculatedColumnFormula>SUBTOTAL(109,G34)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Normal="100" workbookViewId="0">
      <selection activeCell="D7" sqref="D7"/>
    </sheetView>
  </sheetViews>
  <sheetFormatPr baseColWidth="10" defaultRowHeight="15" x14ac:dyDescent="0.25"/>
  <cols>
    <col min="1" max="1" width="42.5703125" bestFit="1" customWidth="1"/>
    <col min="2" max="2" width="16.42578125" customWidth="1"/>
  </cols>
  <sheetData>
    <row r="1" spans="1:2" s="3" customFormat="1" x14ac:dyDescent="0.25">
      <c r="A1" s="55" t="s">
        <v>37</v>
      </c>
      <c r="B1" s="59">
        <v>0.624</v>
      </c>
    </row>
    <row r="2" spans="1:2" s="3" customFormat="1" x14ac:dyDescent="0.25">
      <c r="A2" s="55" t="s">
        <v>38</v>
      </c>
      <c r="B2" s="59">
        <v>0.59099999999999997</v>
      </c>
    </row>
    <row r="3" spans="1:2" s="3" customFormat="1" x14ac:dyDescent="0.25">
      <c r="A3" s="55" t="s">
        <v>39</v>
      </c>
      <c r="B3" s="59">
        <v>0.59</v>
      </c>
    </row>
    <row r="4" spans="1:2" s="3" customFormat="1" x14ac:dyDescent="0.25">
      <c r="A4" s="39" t="s">
        <v>40</v>
      </c>
      <c r="B4" s="59">
        <v>0.92400000000000004</v>
      </c>
    </row>
    <row r="5" spans="1:2" s="3" customFormat="1" x14ac:dyDescent="0.25">
      <c r="A5" s="39" t="s">
        <v>41</v>
      </c>
      <c r="B5" s="59">
        <v>0.59099999999999997</v>
      </c>
    </row>
    <row r="6" spans="1:2" s="3" customFormat="1" x14ac:dyDescent="0.25">
      <c r="A6" s="39" t="s">
        <v>42</v>
      </c>
      <c r="B6" s="59">
        <v>0.624</v>
      </c>
    </row>
    <row r="7" spans="1:2" s="3" customFormat="1" x14ac:dyDescent="0.25">
      <c r="A7" s="39" t="s">
        <v>43</v>
      </c>
      <c r="B7" s="59">
        <v>0.92400000000000004</v>
      </c>
    </row>
    <row r="8" spans="1:2" s="3" customFormat="1" x14ac:dyDescent="0.25"/>
    <row r="9" spans="1:2" s="3" customFormat="1" x14ac:dyDescent="0.25">
      <c r="A9" s="55" t="s">
        <v>44</v>
      </c>
      <c r="B9" s="59">
        <v>0.45</v>
      </c>
    </row>
    <row r="10" spans="1:2" s="3" customFormat="1" x14ac:dyDescent="0.25">
      <c r="A10" s="55" t="s">
        <v>45</v>
      </c>
      <c r="B10" s="59">
        <v>0.45</v>
      </c>
    </row>
    <row r="11" spans="1:2" s="3" customFormat="1" x14ac:dyDescent="0.25">
      <c r="A11" s="55" t="s">
        <v>46</v>
      </c>
      <c r="B11" s="59">
        <v>0.22</v>
      </c>
    </row>
    <row r="12" spans="1:2" s="3" customFormat="1" x14ac:dyDescent="0.25">
      <c r="A12" s="55" t="s">
        <v>47</v>
      </c>
      <c r="B12" s="59">
        <v>0.45</v>
      </c>
    </row>
    <row r="13" spans="1:2" s="3" customFormat="1" x14ac:dyDescent="0.25">
      <c r="B13" s="22"/>
    </row>
    <row r="14" spans="1:2" s="3" customFormat="1" x14ac:dyDescent="0.25">
      <c r="A14" s="55" t="s">
        <v>48</v>
      </c>
      <c r="B14" s="56">
        <v>0.18</v>
      </c>
    </row>
    <row r="15" spans="1:2" s="3" customFormat="1" x14ac:dyDescent="0.25">
      <c r="A15" s="55" t="s">
        <v>49</v>
      </c>
      <c r="B15" s="56">
        <v>0.18</v>
      </c>
    </row>
    <row r="16" spans="1:2" s="3" customFormat="1" x14ac:dyDescent="0.25">
      <c r="A16" s="55" t="s">
        <v>50</v>
      </c>
      <c r="B16" s="56">
        <v>0</v>
      </c>
    </row>
    <row r="17" spans="1:2" s="3" customFormat="1" x14ac:dyDescent="0.25">
      <c r="A17" s="55" t="s">
        <v>51</v>
      </c>
      <c r="B17" s="56">
        <v>0.18</v>
      </c>
    </row>
    <row r="18" spans="1:2" s="3" customFormat="1" x14ac:dyDescent="0.25">
      <c r="B18" s="22"/>
    </row>
    <row r="19" spans="1:2" s="3" customFormat="1" x14ac:dyDescent="0.25">
      <c r="B19" s="22"/>
    </row>
    <row r="20" spans="1:2" s="3" customFormat="1" ht="45" x14ac:dyDescent="0.25">
      <c r="A20" s="13" t="s">
        <v>19</v>
      </c>
      <c r="B20" s="57" t="s">
        <v>52</v>
      </c>
    </row>
    <row r="21" spans="1:2" s="3" customFormat="1" x14ac:dyDescent="0.25">
      <c r="A21" s="13" t="s">
        <v>20</v>
      </c>
      <c r="B21" s="57"/>
    </row>
    <row r="22" spans="1:2" s="3" customFormat="1" x14ac:dyDescent="0.25">
      <c r="A22" s="13" t="s">
        <v>53</v>
      </c>
      <c r="B22" s="58">
        <v>0.95</v>
      </c>
    </row>
    <row r="23" spans="1:2" s="3" customFormat="1" x14ac:dyDescent="0.25">
      <c r="A23" s="13" t="s">
        <v>54</v>
      </c>
      <c r="B23" s="58">
        <v>0.96</v>
      </c>
    </row>
    <row r="24" spans="1:2" s="3" customFormat="1" x14ac:dyDescent="0.25">
      <c r="A24" s="13" t="s">
        <v>55</v>
      </c>
      <c r="B24" s="58">
        <v>0.99</v>
      </c>
    </row>
    <row r="25" spans="1:2" s="3" customFormat="1" x14ac:dyDescent="0.25">
      <c r="A25" s="13" t="s">
        <v>58</v>
      </c>
      <c r="B25" s="58">
        <v>0.96</v>
      </c>
    </row>
    <row r="26" spans="1:2" s="3" customFormat="1" x14ac:dyDescent="0.25">
      <c r="A26" s="13" t="s">
        <v>59</v>
      </c>
      <c r="B26" s="58">
        <v>1</v>
      </c>
    </row>
    <row r="27" spans="1:2" s="3" customFormat="1" x14ac:dyDescent="0.25"/>
    <row r="28" spans="1:2" s="3" customFormat="1" x14ac:dyDescent="0.25"/>
    <row r="29" spans="1:2" s="3" customFormat="1" x14ac:dyDescent="0.25"/>
    <row r="30" spans="1:2" s="3" customFormat="1" x14ac:dyDescent="0.25"/>
    <row r="31" spans="1:2" s="3" customFormat="1" x14ac:dyDescent="0.25"/>
    <row r="32" spans="1: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tabSelected="1" zoomScale="120" zoomScaleNormal="120" workbookViewId="0">
      <selection activeCell="A2" sqref="A2"/>
    </sheetView>
  </sheetViews>
  <sheetFormatPr baseColWidth="10" defaultRowHeight="15" x14ac:dyDescent="0.25"/>
  <cols>
    <col min="1" max="1" width="23.5703125" customWidth="1"/>
    <col min="2" max="2" width="12.28515625" customWidth="1"/>
    <col min="3" max="3" width="13.7109375" customWidth="1"/>
    <col min="6" max="6" width="12" customWidth="1"/>
  </cols>
  <sheetData>
    <row r="1" spans="1:9" s="3" customFormat="1" ht="21.75" thickBot="1" x14ac:dyDescent="0.4">
      <c r="A1" s="2">
        <v>2024</v>
      </c>
      <c r="B1" s="61" t="s">
        <v>0</v>
      </c>
      <c r="C1" s="62"/>
      <c r="D1" s="62"/>
      <c r="E1" s="62"/>
      <c r="F1" s="62"/>
      <c r="G1" s="63"/>
      <c r="I1" s="1"/>
    </row>
    <row r="2" spans="1:9" s="3" customFormat="1" x14ac:dyDescent="0.25"/>
    <row r="3" spans="1:9" s="3" customFormat="1" x14ac:dyDescent="0.25">
      <c r="A3" s="3" t="s">
        <v>1</v>
      </c>
      <c r="B3" s="64"/>
      <c r="C3" s="64"/>
      <c r="D3" s="64"/>
      <c r="E3" s="64"/>
      <c r="F3" s="4"/>
      <c r="G3" s="5"/>
    </row>
    <row r="4" spans="1:9" s="3" customFormat="1" x14ac:dyDescent="0.25"/>
    <row r="5" spans="1:9" s="3" customFormat="1" x14ac:dyDescent="0.25">
      <c r="A5" s="60" t="s">
        <v>2</v>
      </c>
      <c r="B5" s="60"/>
      <c r="C5" s="60"/>
      <c r="D5" s="60"/>
      <c r="E5" s="60"/>
      <c r="F5" s="60"/>
      <c r="G5" s="60"/>
    </row>
    <row r="6" spans="1:9" s="3" customFormat="1" x14ac:dyDescent="0.25"/>
    <row r="7" spans="1:9" s="3" customFormat="1" ht="24" x14ac:dyDescent="0.25">
      <c r="A7" s="6" t="s">
        <v>3</v>
      </c>
      <c r="B7" s="7" t="s">
        <v>4</v>
      </c>
      <c r="C7" s="7" t="s">
        <v>5</v>
      </c>
      <c r="D7" s="8" t="s">
        <v>6</v>
      </c>
      <c r="E7" s="8" t="s">
        <v>7</v>
      </c>
      <c r="F7" s="7" t="s">
        <v>8</v>
      </c>
      <c r="G7" s="9" t="s">
        <v>9</v>
      </c>
    </row>
    <row r="8" spans="1:9" s="3" customFormat="1" x14ac:dyDescent="0.25">
      <c r="A8" s="10" t="s">
        <v>10</v>
      </c>
      <c r="B8" s="11"/>
      <c r="C8" s="11"/>
      <c r="D8" s="11"/>
      <c r="E8" s="11"/>
      <c r="F8" s="12"/>
      <c r="G8" s="13">
        <f>SUM(B8:F8)</f>
        <v>0</v>
      </c>
    </row>
    <row r="9" spans="1:9" s="3" customFormat="1" x14ac:dyDescent="0.25">
      <c r="A9" s="10" t="s">
        <v>11</v>
      </c>
      <c r="B9" s="11"/>
      <c r="C9" s="11"/>
      <c r="D9" s="11"/>
      <c r="E9" s="11"/>
      <c r="F9" s="12"/>
      <c r="G9" s="13">
        <f t="shared" ref="G9:G12" si="0">SUM(B9:F9)</f>
        <v>0</v>
      </c>
    </row>
    <row r="10" spans="1:9" s="3" customFormat="1" x14ac:dyDescent="0.25">
      <c r="A10" s="10" t="s">
        <v>12</v>
      </c>
      <c r="B10" s="11"/>
      <c r="C10" s="11"/>
      <c r="D10" s="11"/>
      <c r="E10" s="11"/>
      <c r="F10" s="12"/>
      <c r="G10" s="13">
        <f t="shared" si="0"/>
        <v>0</v>
      </c>
    </row>
    <row r="11" spans="1:9" s="3" customFormat="1" x14ac:dyDescent="0.25">
      <c r="A11" s="10" t="s">
        <v>13</v>
      </c>
      <c r="B11" s="11"/>
      <c r="C11" s="11"/>
      <c r="D11" s="11"/>
      <c r="E11" s="11"/>
      <c r="F11" s="12"/>
      <c r="G11" s="13">
        <f t="shared" si="0"/>
        <v>0</v>
      </c>
    </row>
    <row r="12" spans="1:9" s="3" customFormat="1" x14ac:dyDescent="0.25">
      <c r="A12" s="14" t="s">
        <v>14</v>
      </c>
      <c r="B12" s="15"/>
      <c r="C12" s="15"/>
      <c r="D12" s="15"/>
      <c r="E12" s="15"/>
      <c r="F12" s="16"/>
      <c r="G12" s="13">
        <f t="shared" si="0"/>
        <v>0</v>
      </c>
    </row>
    <row r="13" spans="1:9" s="3" customFormat="1" x14ac:dyDescent="0.25">
      <c r="A13" s="10" t="s">
        <v>15</v>
      </c>
      <c r="B13" s="17"/>
      <c r="C13" s="18"/>
      <c r="D13" s="18"/>
      <c r="E13" s="18"/>
      <c r="F13" s="18"/>
      <c r="G13" s="18"/>
    </row>
    <row r="14" spans="1:9" s="3" customFormat="1" x14ac:dyDescent="0.25">
      <c r="A14" s="10" t="s">
        <v>16</v>
      </c>
      <c r="B14" s="17"/>
      <c r="C14" s="19"/>
      <c r="D14" s="19"/>
      <c r="E14" s="19"/>
      <c r="F14" s="19"/>
      <c r="G14" s="18"/>
    </row>
    <row r="15" spans="1:9" s="3" customFormat="1" x14ac:dyDescent="0.25">
      <c r="A15" s="20" t="s">
        <v>17</v>
      </c>
      <c r="B15" s="17">
        <f>+B13+B14</f>
        <v>0</v>
      </c>
      <c r="C15" s="19"/>
      <c r="D15" s="19"/>
      <c r="E15" s="19"/>
      <c r="F15" s="19"/>
      <c r="G15" s="18"/>
    </row>
    <row r="16" spans="1:9" s="3" customFormat="1" x14ac:dyDescent="0.25">
      <c r="A16" s="14" t="s">
        <v>18</v>
      </c>
      <c r="B16" s="19"/>
      <c r="C16" s="19"/>
      <c r="D16" s="19"/>
      <c r="E16" s="19"/>
      <c r="F16" s="19"/>
      <c r="G16" s="13"/>
    </row>
    <row r="17" spans="1:7" s="3" customFormat="1" x14ac:dyDescent="0.25">
      <c r="A17" s="21"/>
      <c r="B17" s="22"/>
      <c r="G17" s="22"/>
    </row>
    <row r="18" spans="1:7" s="3" customFormat="1" x14ac:dyDescent="0.25">
      <c r="A18" s="65" t="s">
        <v>19</v>
      </c>
      <c r="B18" s="66"/>
      <c r="C18" s="66"/>
      <c r="D18" s="67" t="s">
        <v>20</v>
      </c>
      <c r="E18" s="68"/>
      <c r="F18" s="3">
        <f>VLOOKUP(D18,TAB_HAB_CAF,2,FALSE)</f>
        <v>0</v>
      </c>
    </row>
    <row r="19" spans="1:7" s="3" customFormat="1" x14ac:dyDescent="0.25"/>
    <row r="20" spans="1:7" s="3" customFormat="1" x14ac:dyDescent="0.25">
      <c r="A20" s="69" t="s">
        <v>60</v>
      </c>
      <c r="B20" s="69"/>
      <c r="C20" s="70"/>
      <c r="D20" s="70"/>
    </row>
    <row r="21" spans="1:7" s="3" customFormat="1" x14ac:dyDescent="0.25"/>
    <row r="22" spans="1:7" s="3" customFormat="1" x14ac:dyDescent="0.25">
      <c r="A22" s="60" t="s">
        <v>21</v>
      </c>
      <c r="B22" s="60"/>
      <c r="C22" s="60"/>
      <c r="D22" s="60"/>
      <c r="E22" s="60"/>
      <c r="F22" s="60"/>
      <c r="G22" s="60"/>
    </row>
    <row r="23" spans="1:7" s="3" customFormat="1" x14ac:dyDescent="0.25"/>
    <row r="24" spans="1:7" s="3" customFormat="1" ht="24" x14ac:dyDescent="0.25">
      <c r="A24" s="23" t="s">
        <v>22</v>
      </c>
      <c r="B24" s="24" t="s">
        <v>4</v>
      </c>
      <c r="C24" s="24" t="s">
        <v>5</v>
      </c>
      <c r="D24" s="25" t="s">
        <v>6</v>
      </c>
      <c r="E24" s="25" t="s">
        <v>7</v>
      </c>
      <c r="F24" s="24" t="s">
        <v>8</v>
      </c>
      <c r="G24" s="26" t="s">
        <v>9</v>
      </c>
    </row>
    <row r="25" spans="1:7" s="3" customFormat="1" x14ac:dyDescent="0.25">
      <c r="A25" s="10" t="s">
        <v>23</v>
      </c>
      <c r="B25" s="27">
        <f>B8*FFG_PERI</f>
        <v>0</v>
      </c>
      <c r="C25" s="27">
        <f>C8*FFG_AL</f>
        <v>0</v>
      </c>
      <c r="D25" s="27">
        <f>D8*FFG_AL</f>
        <v>0</v>
      </c>
      <c r="E25" s="27">
        <f>E8*FFG_TAP</f>
        <v>0</v>
      </c>
      <c r="F25" s="28">
        <f>F8*FFG_ADOS</f>
        <v>0</v>
      </c>
      <c r="G25" s="27">
        <f t="shared" ref="G25:G28" si="1">SUM(B25+C25+D25+E25+F25)</f>
        <v>0</v>
      </c>
    </row>
    <row r="26" spans="1:7" s="3" customFormat="1" ht="15.75" thickBot="1" x14ac:dyDescent="0.3">
      <c r="A26" s="29" t="s">
        <v>24</v>
      </c>
      <c r="B26" s="30">
        <f>B9*RED_FFG_PERI</f>
        <v>0</v>
      </c>
      <c r="C26" s="30">
        <f>C9*RED_FFG_AL</f>
        <v>0</v>
      </c>
      <c r="D26" s="30">
        <f>D9*RED_FFG_AL</f>
        <v>0</v>
      </c>
      <c r="E26" s="30">
        <f>E9*RED_FFG_TAP</f>
        <v>0</v>
      </c>
      <c r="F26" s="31">
        <f>F9*RED_FFG_ADOS</f>
        <v>0</v>
      </c>
      <c r="G26" s="30">
        <f t="shared" si="1"/>
        <v>0</v>
      </c>
    </row>
    <row r="27" spans="1:7" s="3" customFormat="1" ht="15.75" thickBot="1" x14ac:dyDescent="0.3">
      <c r="A27" s="32" t="s">
        <v>25</v>
      </c>
      <c r="B27" s="33">
        <f>B25-B26</f>
        <v>0</v>
      </c>
      <c r="C27" s="33">
        <f t="shared" ref="C27:F27" si="2">C25-C26</f>
        <v>0</v>
      </c>
      <c r="D27" s="33">
        <f t="shared" si="2"/>
        <v>0</v>
      </c>
      <c r="E27" s="33">
        <f t="shared" si="2"/>
        <v>0</v>
      </c>
      <c r="F27" s="33">
        <f t="shared" si="2"/>
        <v>0</v>
      </c>
      <c r="G27" s="34">
        <f t="shared" si="1"/>
        <v>0</v>
      </c>
    </row>
    <row r="28" spans="1:7" s="3" customFormat="1" x14ac:dyDescent="0.25">
      <c r="A28" s="35" t="s">
        <v>26</v>
      </c>
      <c r="B28" s="36"/>
      <c r="C28" s="36"/>
      <c r="D28" s="36"/>
      <c r="E28" s="36"/>
      <c r="F28" s="37"/>
      <c r="G28" s="38">
        <f t="shared" si="1"/>
        <v>0</v>
      </c>
    </row>
    <row r="29" spans="1:7" s="3" customFormat="1" x14ac:dyDescent="0.25">
      <c r="A29" s="21"/>
    </row>
    <row r="30" spans="1:7" s="3" customFormat="1" x14ac:dyDescent="0.25">
      <c r="A30" s="39" t="s">
        <v>27</v>
      </c>
      <c r="B30" s="13">
        <f>G27-G28</f>
        <v>0</v>
      </c>
    </row>
    <row r="31" spans="1:7" s="3" customFormat="1" x14ac:dyDescent="0.25"/>
    <row r="32" spans="1:7" s="3" customFormat="1" x14ac:dyDescent="0.25">
      <c r="A32" s="60" t="s">
        <v>28</v>
      </c>
      <c r="B32" s="60"/>
      <c r="C32" s="60"/>
      <c r="D32" s="60"/>
      <c r="E32" s="60"/>
      <c r="F32" s="60"/>
      <c r="G32" s="60"/>
    </row>
    <row r="33" spans="1:9" s="3" customFormat="1" x14ac:dyDescent="0.25"/>
    <row r="34" spans="1:9" s="3" customFormat="1" ht="27" customHeight="1" x14ac:dyDescent="0.25">
      <c r="A34" s="40" t="s">
        <v>29</v>
      </c>
      <c r="B34" s="41" t="s">
        <v>4</v>
      </c>
      <c r="C34" s="41" t="s">
        <v>5</v>
      </c>
      <c r="D34" s="42" t="s">
        <v>6</v>
      </c>
      <c r="E34" s="42" t="s">
        <v>7</v>
      </c>
      <c r="F34" s="41" t="s">
        <v>8</v>
      </c>
      <c r="G34" s="43" t="s">
        <v>9</v>
      </c>
      <c r="I34" s="43" t="s">
        <v>30</v>
      </c>
    </row>
    <row r="35" spans="1:9" s="3" customFormat="1" x14ac:dyDescent="0.25">
      <c r="A35" s="10" t="s">
        <v>31</v>
      </c>
      <c r="B35" s="44">
        <f>B15*PS_PERI*$F18</f>
        <v>0</v>
      </c>
      <c r="C35" s="44">
        <f>C8*PS_AL*$F18</f>
        <v>0</v>
      </c>
      <c r="D35" s="44">
        <f>D8*PS_AL*$F18</f>
        <v>0</v>
      </c>
      <c r="E35" s="44">
        <f>E8*PS_TAP</f>
        <v>0</v>
      </c>
      <c r="F35" s="44">
        <f>F8*PS_ADOS*$F18</f>
        <v>0</v>
      </c>
      <c r="G35" s="45">
        <f>SUM(B35:F35)+I35</f>
        <v>0</v>
      </c>
      <c r="I35" s="46">
        <v>0</v>
      </c>
    </row>
    <row r="36" spans="1:9" s="3" customFormat="1" x14ac:dyDescent="0.25">
      <c r="A36" s="10" t="s">
        <v>32</v>
      </c>
      <c r="B36" s="44"/>
      <c r="C36" s="44"/>
      <c r="D36" s="44"/>
      <c r="E36" s="44"/>
      <c r="F36" s="47"/>
      <c r="G36" s="45">
        <f>SUM(B36:F36)</f>
        <v>0</v>
      </c>
    </row>
    <row r="37" spans="1:9" s="3" customFormat="1" x14ac:dyDescent="0.25">
      <c r="A37" s="21"/>
      <c r="F37" s="48" t="s">
        <v>33</v>
      </c>
      <c r="G37" s="27">
        <f>G35-G36</f>
        <v>0</v>
      </c>
    </row>
    <row r="38" spans="1:9" s="3" customFormat="1" x14ac:dyDescent="0.25">
      <c r="A38" s="21"/>
    </row>
    <row r="39" spans="1:9" s="3" customFormat="1" ht="27" customHeight="1" x14ac:dyDescent="0.25">
      <c r="A39" s="40" t="s">
        <v>34</v>
      </c>
      <c r="B39" s="49" t="s">
        <v>4</v>
      </c>
      <c r="C39" s="49" t="s">
        <v>5</v>
      </c>
      <c r="D39" s="40" t="s">
        <v>6</v>
      </c>
      <c r="E39" s="40" t="s">
        <v>7</v>
      </c>
      <c r="F39" s="49" t="s">
        <v>8</v>
      </c>
      <c r="G39" s="43" t="s">
        <v>9</v>
      </c>
      <c r="I39" s="43" t="s">
        <v>35</v>
      </c>
    </row>
    <row r="40" spans="1:9" s="3" customFormat="1" x14ac:dyDescent="0.25">
      <c r="A40" s="50" t="s">
        <v>36</v>
      </c>
      <c r="B40" s="51">
        <f>B15*PS_MSA_PERI*(1-F18)</f>
        <v>0</v>
      </c>
      <c r="C40" s="51">
        <f>C8*PS_MSA_EXTRA*(1-F18)</f>
        <v>0</v>
      </c>
      <c r="D40" s="51">
        <f>D8*PS_MSA_EXTRA*(1-F18)</f>
        <v>0</v>
      </c>
      <c r="E40" s="52"/>
      <c r="F40" s="51">
        <f>+F8*PS_MSA_ADOS*(1-F18)</f>
        <v>0</v>
      </c>
      <c r="G40" s="51">
        <f>SUM(B40:F40)+I40</f>
        <v>0</v>
      </c>
      <c r="I40" s="46">
        <v>0</v>
      </c>
    </row>
    <row r="41" spans="1:9" s="3" customFormat="1" x14ac:dyDescent="0.25">
      <c r="A41" s="50" t="s">
        <v>56</v>
      </c>
      <c r="B41" s="53"/>
      <c r="C41" s="53"/>
      <c r="D41" s="53"/>
      <c r="E41" s="54"/>
      <c r="F41" s="53"/>
      <c r="G41" s="51">
        <f>SUM(B41:F41)</f>
        <v>0</v>
      </c>
      <c r="I41" s="4"/>
    </row>
    <row r="42" spans="1:9" s="3" customFormat="1" x14ac:dyDescent="0.25">
      <c r="F42" s="48" t="s">
        <v>57</v>
      </c>
      <c r="G42" s="27">
        <f>G40-G41</f>
        <v>0</v>
      </c>
    </row>
    <row r="43" spans="1:9" s="3" customFormat="1" x14ac:dyDescent="0.25"/>
    <row r="44" spans="1:9" s="3" customFormat="1" x14ac:dyDescent="0.25"/>
    <row r="45" spans="1:9" s="3" customFormat="1" x14ac:dyDescent="0.25"/>
    <row r="46" spans="1:9" s="3" customFormat="1" x14ac:dyDescent="0.25"/>
    <row r="47" spans="1:9" s="3" customFormat="1" x14ac:dyDescent="0.25"/>
    <row r="48" spans="1:9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</sheetData>
  <sheetProtection selectLockedCells="1"/>
  <mergeCells count="9">
    <mergeCell ref="A32:G32"/>
    <mergeCell ref="B1:G1"/>
    <mergeCell ref="B3:E3"/>
    <mergeCell ref="A5:G5"/>
    <mergeCell ref="A18:C18"/>
    <mergeCell ref="D18:E18"/>
    <mergeCell ref="A22:G22"/>
    <mergeCell ref="A20:B20"/>
    <mergeCell ref="C20:D20"/>
  </mergeCells>
  <dataValidations count="1">
    <dataValidation type="list" allowBlank="1" showInputMessage="1" showErrorMessage="1" sqref="D18" xr:uid="{00000000-0002-0000-0100-000000000000}">
      <formula1>NB_HAB</formula1>
    </dataValidation>
  </dataValidations>
  <pageMargins left="0.25" right="0.25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17</vt:i4>
      </vt:variant>
    </vt:vector>
  </HeadingPairs>
  <TitlesOfParts>
    <vt:vector size="19" baseType="lpstr">
      <vt:lpstr>PARA</vt:lpstr>
      <vt:lpstr>MODELE</vt:lpstr>
      <vt:lpstr>FFG_ADOS</vt:lpstr>
      <vt:lpstr>FFG_AL</vt:lpstr>
      <vt:lpstr>FFG_PERI</vt:lpstr>
      <vt:lpstr>FFG_TAP</vt:lpstr>
      <vt:lpstr>NB_HAB</vt:lpstr>
      <vt:lpstr>PS_ADOS</vt:lpstr>
      <vt:lpstr>PS_AL</vt:lpstr>
      <vt:lpstr>PS_MSA_ADOS</vt:lpstr>
      <vt:lpstr>PS_MSA_EXTRA</vt:lpstr>
      <vt:lpstr>PS_MSA_PERI</vt:lpstr>
      <vt:lpstr>PS_PERI</vt:lpstr>
      <vt:lpstr>PS_TAP</vt:lpstr>
      <vt:lpstr>RED_FFG_ADOS</vt:lpstr>
      <vt:lpstr>RED_FFG_AL</vt:lpstr>
      <vt:lpstr>RED_FFG_PERI</vt:lpstr>
      <vt:lpstr>RED_FFG_TAP</vt:lpstr>
      <vt:lpstr>TAB_HAB_CAF</vt:lpstr>
    </vt:vector>
  </TitlesOfParts>
  <Company>FDFR85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RIGOLAGE</dc:creator>
  <cp:lastModifiedBy>Philippe VOIRIN</cp:lastModifiedBy>
  <dcterms:created xsi:type="dcterms:W3CDTF">2022-05-20T13:06:17Z</dcterms:created>
  <dcterms:modified xsi:type="dcterms:W3CDTF">2024-06-17T06:38:09Z</dcterms:modified>
</cp:coreProperties>
</file>