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30" activeTab="5"/>
  </bookViews>
  <sheets>
    <sheet name="SEMAINE 1" sheetId="1" r:id="rId1"/>
    <sheet name="SEMAINE 2" sheetId="2" r:id="rId2"/>
    <sheet name="SEMAINE 3" sheetId="3" r:id="rId3"/>
    <sheet name="SEMAINE 4" sheetId="4" r:id="rId4"/>
    <sheet name="SEMAINE 5" sheetId="5" r:id="rId5"/>
    <sheet name="Mercredis" sheetId="6" r:id="rId6"/>
  </sheets>
  <calcPr calcId="125725" concurrentCalc="0"/>
</workbook>
</file>

<file path=xl/calcChain.xml><?xml version="1.0" encoding="utf-8"?>
<calcChain xmlns="http://schemas.openxmlformats.org/spreadsheetml/2006/main">
  <c r="S13" i="6"/>
  <c r="S12"/>
  <c r="R13"/>
  <c r="R12"/>
  <c r="Q13"/>
  <c r="Q12"/>
  <c r="P13"/>
  <c r="P12"/>
  <c r="O13"/>
  <c r="O12"/>
  <c r="N13"/>
  <c r="N12"/>
  <c r="M13"/>
  <c r="M12"/>
  <c r="L13"/>
  <c r="L12"/>
  <c r="K13"/>
  <c r="K12"/>
  <c r="J13"/>
  <c r="J12"/>
  <c r="I13"/>
  <c r="I12"/>
  <c r="H13"/>
  <c r="H12"/>
  <c r="G13"/>
  <c r="G12"/>
  <c r="F13"/>
  <c r="F12"/>
  <c r="E13"/>
  <c r="E12"/>
  <c r="S17"/>
  <c r="S18"/>
  <c r="S20"/>
  <c r="S38"/>
  <c r="R17"/>
  <c r="R18"/>
  <c r="R20"/>
  <c r="R38"/>
  <c r="Q17"/>
  <c r="Q18"/>
  <c r="Q20"/>
  <c r="Q38"/>
  <c r="P17"/>
  <c r="P18"/>
  <c r="P20"/>
  <c r="P38"/>
  <c r="O17"/>
  <c r="O18"/>
  <c r="O20"/>
  <c r="O38"/>
  <c r="N17"/>
  <c r="N18"/>
  <c r="N20"/>
  <c r="N38"/>
  <c r="M17"/>
  <c r="M18"/>
  <c r="M20"/>
  <c r="M38"/>
  <c r="L17"/>
  <c r="L18"/>
  <c r="L20"/>
  <c r="L38"/>
  <c r="K17"/>
  <c r="K18"/>
  <c r="K20"/>
  <c r="K38"/>
  <c r="J17"/>
  <c r="J18"/>
  <c r="J20"/>
  <c r="J38"/>
  <c r="I17"/>
  <c r="I18"/>
  <c r="I20"/>
  <c r="I38"/>
  <c r="H17"/>
  <c r="H18"/>
  <c r="H20"/>
  <c r="H38"/>
  <c r="G17"/>
  <c r="G18"/>
  <c r="G20"/>
  <c r="G38"/>
  <c r="F17"/>
  <c r="F18"/>
  <c r="F20"/>
  <c r="F38"/>
  <c r="E17"/>
  <c r="E18"/>
  <c r="E20"/>
  <c r="E38"/>
  <c r="S37"/>
  <c r="R37"/>
  <c r="Q37"/>
  <c r="P37"/>
  <c r="O37"/>
  <c r="N37"/>
  <c r="M37"/>
  <c r="L37"/>
  <c r="K37"/>
  <c r="J37"/>
  <c r="I37"/>
  <c r="H37"/>
  <c r="G37"/>
  <c r="F37"/>
  <c r="E37"/>
  <c r="S27"/>
  <c r="S31"/>
  <c r="S32"/>
  <c r="S33"/>
  <c r="S35"/>
  <c r="R27"/>
  <c r="R31"/>
  <c r="R32"/>
  <c r="R33"/>
  <c r="R35"/>
  <c r="Q27"/>
  <c r="Q31"/>
  <c r="Q32"/>
  <c r="Q33"/>
  <c r="Q35"/>
  <c r="P27"/>
  <c r="P31"/>
  <c r="P32"/>
  <c r="P33"/>
  <c r="P35"/>
  <c r="O27"/>
  <c r="O31"/>
  <c r="O32"/>
  <c r="O33"/>
  <c r="O35"/>
  <c r="N27"/>
  <c r="N31"/>
  <c r="N32"/>
  <c r="N33"/>
  <c r="N35"/>
  <c r="M27"/>
  <c r="M31"/>
  <c r="M32"/>
  <c r="M33"/>
  <c r="M35"/>
  <c r="L27"/>
  <c r="L31"/>
  <c r="L32"/>
  <c r="L33"/>
  <c r="L35"/>
  <c r="K27"/>
  <c r="K31"/>
  <c r="K32"/>
  <c r="K33"/>
  <c r="K35"/>
  <c r="J27"/>
  <c r="J31"/>
  <c r="J32"/>
  <c r="J33"/>
  <c r="J35"/>
  <c r="I27"/>
  <c r="I31"/>
  <c r="I32"/>
  <c r="I33"/>
  <c r="I35"/>
  <c r="H27"/>
  <c r="H31"/>
  <c r="H32"/>
  <c r="H33"/>
  <c r="H35"/>
  <c r="G27"/>
  <c r="G31"/>
  <c r="G32"/>
  <c r="G33"/>
  <c r="G35"/>
  <c r="F27"/>
  <c r="F31"/>
  <c r="F32"/>
  <c r="F33"/>
  <c r="F35"/>
  <c r="E27"/>
  <c r="E31"/>
  <c r="E32"/>
  <c r="E33"/>
  <c r="E35"/>
  <c r="S34"/>
  <c r="R34"/>
  <c r="Q34"/>
  <c r="P34"/>
  <c r="O34"/>
  <c r="N34"/>
  <c r="M34"/>
  <c r="L34"/>
  <c r="K34"/>
  <c r="J34"/>
  <c r="I34"/>
  <c r="H34"/>
  <c r="G34"/>
  <c r="F34"/>
  <c r="E34"/>
  <c r="S30"/>
  <c r="R30"/>
  <c r="Q30"/>
  <c r="P30"/>
  <c r="O30"/>
  <c r="N30"/>
  <c r="M30"/>
  <c r="L30"/>
  <c r="K30"/>
  <c r="J30"/>
  <c r="I30"/>
  <c r="H30"/>
  <c r="G30"/>
  <c r="F30"/>
  <c r="E30"/>
  <c r="S29"/>
  <c r="R29"/>
  <c r="Q29"/>
  <c r="P29"/>
  <c r="O29"/>
  <c r="N29"/>
  <c r="M29"/>
  <c r="L29"/>
  <c r="K29"/>
  <c r="J29"/>
  <c r="I29"/>
  <c r="H29"/>
  <c r="G29"/>
  <c r="F29"/>
  <c r="E29"/>
  <c r="S28"/>
  <c r="R28"/>
  <c r="Q28"/>
  <c r="P28"/>
  <c r="O28"/>
  <c r="N28"/>
  <c r="M28"/>
  <c r="L28"/>
  <c r="K28"/>
  <c r="J28"/>
  <c r="I28"/>
  <c r="H28"/>
  <c r="G28"/>
  <c r="F28"/>
  <c r="E28"/>
  <c r="S26"/>
  <c r="R26"/>
  <c r="Q26"/>
  <c r="P26"/>
  <c r="O26"/>
  <c r="N26"/>
  <c r="M26"/>
  <c r="L26"/>
  <c r="K26"/>
  <c r="J26"/>
  <c r="I26"/>
  <c r="H26"/>
  <c r="G26"/>
  <c r="F26"/>
  <c r="E26"/>
  <c r="S24"/>
  <c r="S23"/>
  <c r="S25"/>
  <c r="R24"/>
  <c r="R23"/>
  <c r="R25"/>
  <c r="Q24"/>
  <c r="Q23"/>
  <c r="Q25"/>
  <c r="P24"/>
  <c r="P23"/>
  <c r="P25"/>
  <c r="O24"/>
  <c r="O23"/>
  <c r="O25"/>
  <c r="N24"/>
  <c r="N23"/>
  <c r="N25"/>
  <c r="M24"/>
  <c r="M23"/>
  <c r="M25"/>
  <c r="L24"/>
  <c r="L23"/>
  <c r="L25"/>
  <c r="K24"/>
  <c r="K23"/>
  <c r="K25"/>
  <c r="J24"/>
  <c r="J23"/>
  <c r="J25"/>
  <c r="I24"/>
  <c r="I23"/>
  <c r="I25"/>
  <c r="H24"/>
  <c r="H23"/>
  <c r="H25"/>
  <c r="G24"/>
  <c r="G23"/>
  <c r="G25"/>
  <c r="F24"/>
  <c r="F23"/>
  <c r="F25"/>
  <c r="E24"/>
  <c r="E23"/>
  <c r="E25"/>
  <c r="R11"/>
  <c r="R14"/>
  <c r="Q16"/>
  <c r="O11"/>
  <c r="O14"/>
  <c r="N16"/>
  <c r="L11"/>
  <c r="L14"/>
  <c r="K16"/>
  <c r="I11"/>
  <c r="I14"/>
  <c r="H16"/>
  <c r="F11"/>
  <c r="F14"/>
  <c r="E16"/>
  <c r="S14"/>
  <c r="Q14"/>
  <c r="P14"/>
  <c r="N14"/>
  <c r="M14"/>
  <c r="K14"/>
  <c r="J14"/>
  <c r="H14"/>
  <c r="G14"/>
  <c r="E14"/>
  <c r="S11"/>
  <c r="Q11"/>
  <c r="P11"/>
  <c r="N11"/>
  <c r="M11"/>
  <c r="K11"/>
  <c r="J11"/>
  <c r="H11"/>
  <c r="G11"/>
  <c r="E11"/>
  <c r="S12" i="5"/>
  <c r="S17"/>
  <c r="S13"/>
  <c r="S18"/>
  <c r="S20"/>
  <c r="S38"/>
  <c r="R12"/>
  <c r="R17"/>
  <c r="R13"/>
  <c r="R18"/>
  <c r="R20"/>
  <c r="R38"/>
  <c r="Q12"/>
  <c r="Q17"/>
  <c r="Q13"/>
  <c r="Q18"/>
  <c r="Q20"/>
  <c r="Q38"/>
  <c r="P12"/>
  <c r="P17"/>
  <c r="P13"/>
  <c r="P18"/>
  <c r="P20"/>
  <c r="P38"/>
  <c r="O12"/>
  <c r="O17"/>
  <c r="O13"/>
  <c r="O18"/>
  <c r="O20"/>
  <c r="O38"/>
  <c r="N12"/>
  <c r="N17"/>
  <c r="N13"/>
  <c r="N18"/>
  <c r="N20"/>
  <c r="N38"/>
  <c r="M12"/>
  <c r="M17"/>
  <c r="M13"/>
  <c r="M18"/>
  <c r="M20"/>
  <c r="M38"/>
  <c r="L12"/>
  <c r="L17"/>
  <c r="L13"/>
  <c r="L18"/>
  <c r="L20"/>
  <c r="L38"/>
  <c r="K12"/>
  <c r="K17"/>
  <c r="K13"/>
  <c r="K18"/>
  <c r="K20"/>
  <c r="K38"/>
  <c r="J12"/>
  <c r="J17"/>
  <c r="J13"/>
  <c r="J18"/>
  <c r="J20"/>
  <c r="J38"/>
  <c r="I12"/>
  <c r="I17"/>
  <c r="I13"/>
  <c r="I18"/>
  <c r="I20"/>
  <c r="I38"/>
  <c r="H12"/>
  <c r="H17"/>
  <c r="H13"/>
  <c r="H18"/>
  <c r="H20"/>
  <c r="H38"/>
  <c r="G12"/>
  <c r="G17"/>
  <c r="G13"/>
  <c r="G18"/>
  <c r="G20"/>
  <c r="G38"/>
  <c r="F12"/>
  <c r="F17"/>
  <c r="F13"/>
  <c r="F18"/>
  <c r="F20"/>
  <c r="F38"/>
  <c r="E12"/>
  <c r="E17"/>
  <c r="E13"/>
  <c r="E18"/>
  <c r="E20"/>
  <c r="E38"/>
  <c r="S37"/>
  <c r="R37"/>
  <c r="Q37"/>
  <c r="P37"/>
  <c r="O37"/>
  <c r="N37"/>
  <c r="M37"/>
  <c r="L37"/>
  <c r="K37"/>
  <c r="J37"/>
  <c r="I37"/>
  <c r="H37"/>
  <c r="G37"/>
  <c r="F37"/>
  <c r="E37"/>
  <c r="S27"/>
  <c r="S31"/>
  <c r="S32"/>
  <c r="S33"/>
  <c r="S35"/>
  <c r="R27"/>
  <c r="R31"/>
  <c r="R32"/>
  <c r="R33"/>
  <c r="R35"/>
  <c r="Q27"/>
  <c r="Q31"/>
  <c r="Q32"/>
  <c r="Q33"/>
  <c r="Q35"/>
  <c r="P27"/>
  <c r="P31"/>
  <c r="P32"/>
  <c r="P33"/>
  <c r="P35"/>
  <c r="O27"/>
  <c r="O31"/>
  <c r="O32"/>
  <c r="O33"/>
  <c r="O35"/>
  <c r="N27"/>
  <c r="N31"/>
  <c r="N32"/>
  <c r="N33"/>
  <c r="N35"/>
  <c r="M27"/>
  <c r="M31"/>
  <c r="M32"/>
  <c r="M33"/>
  <c r="M35"/>
  <c r="L27"/>
  <c r="L31"/>
  <c r="L32"/>
  <c r="L33"/>
  <c r="L35"/>
  <c r="K27"/>
  <c r="K31"/>
  <c r="K32"/>
  <c r="K33"/>
  <c r="K35"/>
  <c r="J27"/>
  <c r="J31"/>
  <c r="J32"/>
  <c r="J33"/>
  <c r="J35"/>
  <c r="I27"/>
  <c r="I31"/>
  <c r="I32"/>
  <c r="I33"/>
  <c r="I35"/>
  <c r="H27"/>
  <c r="H31"/>
  <c r="H32"/>
  <c r="H33"/>
  <c r="H35"/>
  <c r="G27"/>
  <c r="G31"/>
  <c r="G32"/>
  <c r="G33"/>
  <c r="G35"/>
  <c r="F27"/>
  <c r="F31"/>
  <c r="F32"/>
  <c r="F33"/>
  <c r="F35"/>
  <c r="E27"/>
  <c r="E31"/>
  <c r="E32"/>
  <c r="E33"/>
  <c r="E35"/>
  <c r="S34"/>
  <c r="R34"/>
  <c r="Q34"/>
  <c r="P34"/>
  <c r="O34"/>
  <c r="N34"/>
  <c r="M34"/>
  <c r="L34"/>
  <c r="K34"/>
  <c r="J34"/>
  <c r="I34"/>
  <c r="H34"/>
  <c r="G34"/>
  <c r="F34"/>
  <c r="E34"/>
  <c r="S30"/>
  <c r="R30"/>
  <c r="Q30"/>
  <c r="P30"/>
  <c r="O30"/>
  <c r="N30"/>
  <c r="M30"/>
  <c r="L30"/>
  <c r="K30"/>
  <c r="J30"/>
  <c r="I30"/>
  <c r="H30"/>
  <c r="G30"/>
  <c r="F30"/>
  <c r="E30"/>
  <c r="S29"/>
  <c r="R29"/>
  <c r="Q29"/>
  <c r="P29"/>
  <c r="O29"/>
  <c r="N29"/>
  <c r="M29"/>
  <c r="L29"/>
  <c r="K29"/>
  <c r="J29"/>
  <c r="I29"/>
  <c r="H29"/>
  <c r="G29"/>
  <c r="F29"/>
  <c r="E29"/>
  <c r="S28"/>
  <c r="R28"/>
  <c r="Q28"/>
  <c r="P28"/>
  <c r="O28"/>
  <c r="N28"/>
  <c r="M28"/>
  <c r="L28"/>
  <c r="K28"/>
  <c r="J28"/>
  <c r="I28"/>
  <c r="H28"/>
  <c r="G28"/>
  <c r="F28"/>
  <c r="E28"/>
  <c r="S26"/>
  <c r="R26"/>
  <c r="Q26"/>
  <c r="P26"/>
  <c r="O26"/>
  <c r="N26"/>
  <c r="M26"/>
  <c r="L26"/>
  <c r="K26"/>
  <c r="J26"/>
  <c r="I26"/>
  <c r="H26"/>
  <c r="G26"/>
  <c r="F26"/>
  <c r="E26"/>
  <c r="S24"/>
  <c r="S23"/>
  <c r="S25"/>
  <c r="R24"/>
  <c r="R23"/>
  <c r="R25"/>
  <c r="Q24"/>
  <c r="Q23"/>
  <c r="Q25"/>
  <c r="P24"/>
  <c r="P23"/>
  <c r="P25"/>
  <c r="O24"/>
  <c r="O23"/>
  <c r="O25"/>
  <c r="N24"/>
  <c r="N23"/>
  <c r="N25"/>
  <c r="M24"/>
  <c r="M23"/>
  <c r="M25"/>
  <c r="L24"/>
  <c r="L23"/>
  <c r="L25"/>
  <c r="K24"/>
  <c r="K23"/>
  <c r="K25"/>
  <c r="J24"/>
  <c r="J23"/>
  <c r="J25"/>
  <c r="I24"/>
  <c r="I23"/>
  <c r="I25"/>
  <c r="H24"/>
  <c r="H23"/>
  <c r="H25"/>
  <c r="G24"/>
  <c r="G23"/>
  <c r="G25"/>
  <c r="F24"/>
  <c r="F23"/>
  <c r="F25"/>
  <c r="E24"/>
  <c r="E23"/>
  <c r="E25"/>
  <c r="R11"/>
  <c r="R14"/>
  <c r="Q16"/>
  <c r="O11"/>
  <c r="O14"/>
  <c r="N16"/>
  <c r="L11"/>
  <c r="L14"/>
  <c r="K16"/>
  <c r="I11"/>
  <c r="I14"/>
  <c r="H16"/>
  <c r="F11"/>
  <c r="F14"/>
  <c r="E16"/>
  <c r="S14"/>
  <c r="Q14"/>
  <c r="P14"/>
  <c r="N14"/>
  <c r="M14"/>
  <c r="K14"/>
  <c r="J14"/>
  <c r="H14"/>
  <c r="G14"/>
  <c r="E14"/>
  <c r="S11"/>
  <c r="Q11"/>
  <c r="P11"/>
  <c r="N11"/>
  <c r="M11"/>
  <c r="K11"/>
  <c r="J11"/>
  <c r="H11"/>
  <c r="G11"/>
  <c r="E11"/>
  <c r="S12" i="4"/>
  <c r="S17"/>
  <c r="S13"/>
  <c r="S18"/>
  <c r="S20"/>
  <c r="S38"/>
  <c r="R12"/>
  <c r="R17"/>
  <c r="R13"/>
  <c r="R18"/>
  <c r="R20"/>
  <c r="R38"/>
  <c r="Q12"/>
  <c r="Q17"/>
  <c r="Q13"/>
  <c r="Q18"/>
  <c r="Q20"/>
  <c r="Q38"/>
  <c r="P12"/>
  <c r="P17"/>
  <c r="P13"/>
  <c r="P18"/>
  <c r="P20"/>
  <c r="P38"/>
  <c r="O12"/>
  <c r="O17"/>
  <c r="O13"/>
  <c r="O18"/>
  <c r="O20"/>
  <c r="O38"/>
  <c r="N12"/>
  <c r="N17"/>
  <c r="N13"/>
  <c r="N18"/>
  <c r="N20"/>
  <c r="N38"/>
  <c r="M12"/>
  <c r="M17"/>
  <c r="M13"/>
  <c r="M18"/>
  <c r="M20"/>
  <c r="M38"/>
  <c r="L12"/>
  <c r="L17"/>
  <c r="L13"/>
  <c r="L18"/>
  <c r="L20"/>
  <c r="L38"/>
  <c r="K12"/>
  <c r="K17"/>
  <c r="K13"/>
  <c r="K18"/>
  <c r="K20"/>
  <c r="K38"/>
  <c r="J12"/>
  <c r="J17"/>
  <c r="J13"/>
  <c r="J18"/>
  <c r="J20"/>
  <c r="J38"/>
  <c r="I12"/>
  <c r="I17"/>
  <c r="I13"/>
  <c r="I18"/>
  <c r="I20"/>
  <c r="I38"/>
  <c r="H12"/>
  <c r="H17"/>
  <c r="H13"/>
  <c r="H18"/>
  <c r="H20"/>
  <c r="H38"/>
  <c r="G12"/>
  <c r="G17"/>
  <c r="G13"/>
  <c r="G18"/>
  <c r="G20"/>
  <c r="G38"/>
  <c r="F12"/>
  <c r="F17"/>
  <c r="F13"/>
  <c r="F18"/>
  <c r="F20"/>
  <c r="F38"/>
  <c r="E12"/>
  <c r="E17"/>
  <c r="E13"/>
  <c r="E18"/>
  <c r="E20"/>
  <c r="E38"/>
  <c r="S37"/>
  <c r="R37"/>
  <c r="Q37"/>
  <c r="P37"/>
  <c r="O37"/>
  <c r="N37"/>
  <c r="M37"/>
  <c r="L37"/>
  <c r="K37"/>
  <c r="J37"/>
  <c r="I37"/>
  <c r="H37"/>
  <c r="G37"/>
  <c r="F37"/>
  <c r="E37"/>
  <c r="S27"/>
  <c r="S31"/>
  <c r="S32"/>
  <c r="S33"/>
  <c r="S35"/>
  <c r="R27"/>
  <c r="R31"/>
  <c r="R32"/>
  <c r="R33"/>
  <c r="R35"/>
  <c r="Q27"/>
  <c r="Q31"/>
  <c r="Q32"/>
  <c r="Q33"/>
  <c r="Q35"/>
  <c r="P27"/>
  <c r="P31"/>
  <c r="P32"/>
  <c r="P33"/>
  <c r="P35"/>
  <c r="O27"/>
  <c r="O31"/>
  <c r="O32"/>
  <c r="O33"/>
  <c r="O35"/>
  <c r="N27"/>
  <c r="N31"/>
  <c r="N32"/>
  <c r="N33"/>
  <c r="N35"/>
  <c r="M27"/>
  <c r="M31"/>
  <c r="M32"/>
  <c r="M33"/>
  <c r="M35"/>
  <c r="L27"/>
  <c r="L31"/>
  <c r="L32"/>
  <c r="L33"/>
  <c r="L35"/>
  <c r="K27"/>
  <c r="K31"/>
  <c r="K32"/>
  <c r="K33"/>
  <c r="K35"/>
  <c r="J27"/>
  <c r="J31"/>
  <c r="J32"/>
  <c r="J33"/>
  <c r="J35"/>
  <c r="I27"/>
  <c r="I31"/>
  <c r="I32"/>
  <c r="I33"/>
  <c r="I35"/>
  <c r="H27"/>
  <c r="H31"/>
  <c r="H32"/>
  <c r="H33"/>
  <c r="H35"/>
  <c r="G27"/>
  <c r="G31"/>
  <c r="G32"/>
  <c r="G33"/>
  <c r="G35"/>
  <c r="F27"/>
  <c r="F31"/>
  <c r="F32"/>
  <c r="F33"/>
  <c r="F35"/>
  <c r="E27"/>
  <c r="E31"/>
  <c r="E32"/>
  <c r="E33"/>
  <c r="E35"/>
  <c r="S34"/>
  <c r="R34"/>
  <c r="Q34"/>
  <c r="P34"/>
  <c r="O34"/>
  <c r="N34"/>
  <c r="M34"/>
  <c r="L34"/>
  <c r="K34"/>
  <c r="J34"/>
  <c r="I34"/>
  <c r="H34"/>
  <c r="G34"/>
  <c r="F34"/>
  <c r="E34"/>
  <c r="S30"/>
  <c r="R30"/>
  <c r="Q30"/>
  <c r="P30"/>
  <c r="O30"/>
  <c r="N30"/>
  <c r="M30"/>
  <c r="L30"/>
  <c r="K30"/>
  <c r="J30"/>
  <c r="I30"/>
  <c r="H30"/>
  <c r="G30"/>
  <c r="F30"/>
  <c r="E30"/>
  <c r="S29"/>
  <c r="R29"/>
  <c r="Q29"/>
  <c r="P29"/>
  <c r="O29"/>
  <c r="N29"/>
  <c r="M29"/>
  <c r="L29"/>
  <c r="K29"/>
  <c r="J29"/>
  <c r="I29"/>
  <c r="H29"/>
  <c r="G29"/>
  <c r="F29"/>
  <c r="E29"/>
  <c r="S28"/>
  <c r="R28"/>
  <c r="Q28"/>
  <c r="P28"/>
  <c r="O28"/>
  <c r="N28"/>
  <c r="M28"/>
  <c r="L28"/>
  <c r="K28"/>
  <c r="J28"/>
  <c r="I28"/>
  <c r="H28"/>
  <c r="G28"/>
  <c r="F28"/>
  <c r="E28"/>
  <c r="S26"/>
  <c r="R26"/>
  <c r="Q26"/>
  <c r="P26"/>
  <c r="O26"/>
  <c r="N26"/>
  <c r="M26"/>
  <c r="L26"/>
  <c r="K26"/>
  <c r="J26"/>
  <c r="I26"/>
  <c r="H26"/>
  <c r="G26"/>
  <c r="F26"/>
  <c r="E26"/>
  <c r="S24"/>
  <c r="S23"/>
  <c r="S25"/>
  <c r="R24"/>
  <c r="R23"/>
  <c r="R25"/>
  <c r="Q24"/>
  <c r="Q23"/>
  <c r="Q25"/>
  <c r="P24"/>
  <c r="P23"/>
  <c r="P25"/>
  <c r="O24"/>
  <c r="O23"/>
  <c r="O25"/>
  <c r="N24"/>
  <c r="N23"/>
  <c r="N25"/>
  <c r="M24"/>
  <c r="M23"/>
  <c r="M25"/>
  <c r="L24"/>
  <c r="L23"/>
  <c r="L25"/>
  <c r="K24"/>
  <c r="K23"/>
  <c r="K25"/>
  <c r="J24"/>
  <c r="J23"/>
  <c r="J25"/>
  <c r="I24"/>
  <c r="I23"/>
  <c r="I25"/>
  <c r="H24"/>
  <c r="H23"/>
  <c r="H25"/>
  <c r="G24"/>
  <c r="G23"/>
  <c r="G25"/>
  <c r="F24"/>
  <c r="F23"/>
  <c r="F25"/>
  <c r="E24"/>
  <c r="E23"/>
  <c r="E25"/>
  <c r="R11"/>
  <c r="R14"/>
  <c r="Q16"/>
  <c r="O11"/>
  <c r="O14"/>
  <c r="N16"/>
  <c r="L11"/>
  <c r="L14"/>
  <c r="K16"/>
  <c r="I11"/>
  <c r="I14"/>
  <c r="H16"/>
  <c r="F11"/>
  <c r="F14"/>
  <c r="E16"/>
  <c r="S14"/>
  <c r="Q14"/>
  <c r="P14"/>
  <c r="N14"/>
  <c r="M14"/>
  <c r="K14"/>
  <c r="J14"/>
  <c r="H14"/>
  <c r="G14"/>
  <c r="E14"/>
  <c r="S11"/>
  <c r="Q11"/>
  <c r="P11"/>
  <c r="N11"/>
  <c r="M11"/>
  <c r="K11"/>
  <c r="J11"/>
  <c r="H11"/>
  <c r="G11"/>
  <c r="E11"/>
  <c r="S12" i="3"/>
  <c r="S17"/>
  <c r="S13"/>
  <c r="S18"/>
  <c r="S20"/>
  <c r="S38"/>
  <c r="R12"/>
  <c r="R17"/>
  <c r="R13"/>
  <c r="R18"/>
  <c r="R20"/>
  <c r="R38"/>
  <c r="Q12"/>
  <c r="Q17"/>
  <c r="Q13"/>
  <c r="Q18"/>
  <c r="Q20"/>
  <c r="Q38"/>
  <c r="P12"/>
  <c r="P17"/>
  <c r="P13"/>
  <c r="P18"/>
  <c r="P20"/>
  <c r="P38"/>
  <c r="O12"/>
  <c r="O17"/>
  <c r="O13"/>
  <c r="O18"/>
  <c r="O20"/>
  <c r="O38"/>
  <c r="N12"/>
  <c r="N17"/>
  <c r="N13"/>
  <c r="N18"/>
  <c r="N20"/>
  <c r="N38"/>
  <c r="M12"/>
  <c r="M17"/>
  <c r="M13"/>
  <c r="M18"/>
  <c r="M20"/>
  <c r="M38"/>
  <c r="L12"/>
  <c r="L17"/>
  <c r="L13"/>
  <c r="L18"/>
  <c r="L20"/>
  <c r="L38"/>
  <c r="K12"/>
  <c r="K17"/>
  <c r="K13"/>
  <c r="K18"/>
  <c r="K20"/>
  <c r="K38"/>
  <c r="J12"/>
  <c r="J17"/>
  <c r="J13"/>
  <c r="J18"/>
  <c r="J20"/>
  <c r="J38"/>
  <c r="I12"/>
  <c r="I17"/>
  <c r="I13"/>
  <c r="I18"/>
  <c r="I20"/>
  <c r="I38"/>
  <c r="H12"/>
  <c r="H17"/>
  <c r="H13"/>
  <c r="H18"/>
  <c r="H20"/>
  <c r="H38"/>
  <c r="G12"/>
  <c r="G17"/>
  <c r="G13"/>
  <c r="G18"/>
  <c r="G20"/>
  <c r="G38"/>
  <c r="F12"/>
  <c r="F17"/>
  <c r="F13"/>
  <c r="F18"/>
  <c r="F20"/>
  <c r="F38"/>
  <c r="E12"/>
  <c r="E17"/>
  <c r="E13"/>
  <c r="E18"/>
  <c r="E20"/>
  <c r="E38"/>
  <c r="S37"/>
  <c r="R37"/>
  <c r="Q37"/>
  <c r="P37"/>
  <c r="O37"/>
  <c r="N37"/>
  <c r="M37"/>
  <c r="L37"/>
  <c r="K37"/>
  <c r="J37"/>
  <c r="I37"/>
  <c r="H37"/>
  <c r="G37"/>
  <c r="F37"/>
  <c r="E37"/>
  <c r="S27"/>
  <c r="S31"/>
  <c r="S32"/>
  <c r="S33"/>
  <c r="S35"/>
  <c r="R27"/>
  <c r="R31"/>
  <c r="R32"/>
  <c r="R33"/>
  <c r="R35"/>
  <c r="Q27"/>
  <c r="Q31"/>
  <c r="Q32"/>
  <c r="Q33"/>
  <c r="Q35"/>
  <c r="P27"/>
  <c r="P31"/>
  <c r="P32"/>
  <c r="P33"/>
  <c r="P35"/>
  <c r="O27"/>
  <c r="O31"/>
  <c r="O32"/>
  <c r="O33"/>
  <c r="O35"/>
  <c r="N27"/>
  <c r="N31"/>
  <c r="N32"/>
  <c r="N33"/>
  <c r="N35"/>
  <c r="M27"/>
  <c r="M31"/>
  <c r="M32"/>
  <c r="M33"/>
  <c r="M35"/>
  <c r="L27"/>
  <c r="L31"/>
  <c r="L32"/>
  <c r="L33"/>
  <c r="L35"/>
  <c r="K27"/>
  <c r="K31"/>
  <c r="K32"/>
  <c r="K33"/>
  <c r="K35"/>
  <c r="J27"/>
  <c r="J31"/>
  <c r="J32"/>
  <c r="J33"/>
  <c r="J35"/>
  <c r="I27"/>
  <c r="I31"/>
  <c r="I32"/>
  <c r="I33"/>
  <c r="I35"/>
  <c r="H27"/>
  <c r="H31"/>
  <c r="H32"/>
  <c r="H33"/>
  <c r="H35"/>
  <c r="G27"/>
  <c r="G31"/>
  <c r="G32"/>
  <c r="G33"/>
  <c r="G35"/>
  <c r="F27"/>
  <c r="F31"/>
  <c r="F32"/>
  <c r="F33"/>
  <c r="F35"/>
  <c r="E27"/>
  <c r="E31"/>
  <c r="E32"/>
  <c r="E33"/>
  <c r="E35"/>
  <c r="S34"/>
  <c r="R34"/>
  <c r="Q34"/>
  <c r="P34"/>
  <c r="O34"/>
  <c r="N34"/>
  <c r="M34"/>
  <c r="L34"/>
  <c r="K34"/>
  <c r="J34"/>
  <c r="I34"/>
  <c r="H34"/>
  <c r="G34"/>
  <c r="F34"/>
  <c r="E34"/>
  <c r="S30"/>
  <c r="R30"/>
  <c r="Q30"/>
  <c r="P30"/>
  <c r="O30"/>
  <c r="N30"/>
  <c r="M30"/>
  <c r="L30"/>
  <c r="K30"/>
  <c r="J30"/>
  <c r="I30"/>
  <c r="H30"/>
  <c r="G30"/>
  <c r="F30"/>
  <c r="E30"/>
  <c r="S29"/>
  <c r="R29"/>
  <c r="Q29"/>
  <c r="P29"/>
  <c r="O29"/>
  <c r="N29"/>
  <c r="M29"/>
  <c r="L29"/>
  <c r="K29"/>
  <c r="J29"/>
  <c r="I29"/>
  <c r="H29"/>
  <c r="G29"/>
  <c r="F29"/>
  <c r="E29"/>
  <c r="S28"/>
  <c r="R28"/>
  <c r="Q28"/>
  <c r="P28"/>
  <c r="O28"/>
  <c r="N28"/>
  <c r="M28"/>
  <c r="L28"/>
  <c r="K28"/>
  <c r="J28"/>
  <c r="I28"/>
  <c r="H28"/>
  <c r="G28"/>
  <c r="F28"/>
  <c r="E28"/>
  <c r="S26"/>
  <c r="R26"/>
  <c r="Q26"/>
  <c r="P26"/>
  <c r="O26"/>
  <c r="N26"/>
  <c r="M26"/>
  <c r="L26"/>
  <c r="K26"/>
  <c r="J26"/>
  <c r="I26"/>
  <c r="H26"/>
  <c r="G26"/>
  <c r="F26"/>
  <c r="E26"/>
  <c r="S24"/>
  <c r="S23"/>
  <c r="S25"/>
  <c r="R24"/>
  <c r="R23"/>
  <c r="R25"/>
  <c r="Q24"/>
  <c r="Q23"/>
  <c r="Q25"/>
  <c r="P24"/>
  <c r="P23"/>
  <c r="P25"/>
  <c r="O24"/>
  <c r="O23"/>
  <c r="O25"/>
  <c r="N24"/>
  <c r="N23"/>
  <c r="N25"/>
  <c r="M24"/>
  <c r="M23"/>
  <c r="M25"/>
  <c r="L24"/>
  <c r="L23"/>
  <c r="L25"/>
  <c r="K24"/>
  <c r="K23"/>
  <c r="K25"/>
  <c r="J24"/>
  <c r="J23"/>
  <c r="J25"/>
  <c r="I24"/>
  <c r="I23"/>
  <c r="I25"/>
  <c r="H24"/>
  <c r="H23"/>
  <c r="H25"/>
  <c r="G24"/>
  <c r="G23"/>
  <c r="G25"/>
  <c r="F24"/>
  <c r="F23"/>
  <c r="F25"/>
  <c r="E24"/>
  <c r="E23"/>
  <c r="E25"/>
  <c r="R11"/>
  <c r="R14"/>
  <c r="Q16"/>
  <c r="O11"/>
  <c r="O14"/>
  <c r="N16"/>
  <c r="L11"/>
  <c r="L14"/>
  <c r="K16"/>
  <c r="I11"/>
  <c r="I14"/>
  <c r="H16"/>
  <c r="F11"/>
  <c r="F14"/>
  <c r="E16"/>
  <c r="S14"/>
  <c r="Q14"/>
  <c r="P14"/>
  <c r="N14"/>
  <c r="M14"/>
  <c r="K14"/>
  <c r="J14"/>
  <c r="H14"/>
  <c r="G14"/>
  <c r="E14"/>
  <c r="S11"/>
  <c r="Q11"/>
  <c r="P11"/>
  <c r="N11"/>
  <c r="M11"/>
  <c r="K11"/>
  <c r="J11"/>
  <c r="H11"/>
  <c r="G11"/>
  <c r="E11"/>
  <c r="S12" i="2"/>
  <c r="S17"/>
  <c r="S13"/>
  <c r="S18"/>
  <c r="S20"/>
  <c r="S38"/>
  <c r="R12"/>
  <c r="R17"/>
  <c r="R13"/>
  <c r="R18"/>
  <c r="R20"/>
  <c r="R38"/>
  <c r="Q12"/>
  <c r="Q17"/>
  <c r="Q13"/>
  <c r="Q18"/>
  <c r="Q20"/>
  <c r="Q38"/>
  <c r="P12"/>
  <c r="P17"/>
  <c r="P13"/>
  <c r="P18"/>
  <c r="P20"/>
  <c r="P38"/>
  <c r="O12"/>
  <c r="O17"/>
  <c r="O13"/>
  <c r="O18"/>
  <c r="O20"/>
  <c r="O38"/>
  <c r="N12"/>
  <c r="N17"/>
  <c r="N13"/>
  <c r="N18"/>
  <c r="N20"/>
  <c r="N38"/>
  <c r="M12"/>
  <c r="M17"/>
  <c r="M13"/>
  <c r="M18"/>
  <c r="M20"/>
  <c r="M38"/>
  <c r="L12"/>
  <c r="L17"/>
  <c r="L13"/>
  <c r="L18"/>
  <c r="L20"/>
  <c r="L38"/>
  <c r="K12"/>
  <c r="K17"/>
  <c r="K13"/>
  <c r="K18"/>
  <c r="K20"/>
  <c r="K38"/>
  <c r="J12"/>
  <c r="J17"/>
  <c r="J13"/>
  <c r="J18"/>
  <c r="J20"/>
  <c r="J38"/>
  <c r="I12"/>
  <c r="I17"/>
  <c r="I13"/>
  <c r="I18"/>
  <c r="I20"/>
  <c r="I38"/>
  <c r="H12"/>
  <c r="H17"/>
  <c r="H13"/>
  <c r="H18"/>
  <c r="H20"/>
  <c r="H38"/>
  <c r="G12"/>
  <c r="G17"/>
  <c r="G13"/>
  <c r="G18"/>
  <c r="G20"/>
  <c r="G38"/>
  <c r="F12"/>
  <c r="F17"/>
  <c r="F13"/>
  <c r="F18"/>
  <c r="F20"/>
  <c r="F38"/>
  <c r="E12"/>
  <c r="E17"/>
  <c r="E13"/>
  <c r="E18"/>
  <c r="E20"/>
  <c r="E38"/>
  <c r="S37"/>
  <c r="R37"/>
  <c r="Q37"/>
  <c r="P37"/>
  <c r="O37"/>
  <c r="N37"/>
  <c r="M37"/>
  <c r="L37"/>
  <c r="K37"/>
  <c r="J37"/>
  <c r="I37"/>
  <c r="H37"/>
  <c r="G37"/>
  <c r="F37"/>
  <c r="E37"/>
  <c r="S27"/>
  <c r="S31"/>
  <c r="S32"/>
  <c r="S33"/>
  <c r="S35"/>
  <c r="R27"/>
  <c r="R31"/>
  <c r="R32"/>
  <c r="R33"/>
  <c r="R35"/>
  <c r="Q27"/>
  <c r="Q31"/>
  <c r="Q32"/>
  <c r="Q33"/>
  <c r="Q35"/>
  <c r="P27"/>
  <c r="P31"/>
  <c r="P32"/>
  <c r="P33"/>
  <c r="P35"/>
  <c r="O27"/>
  <c r="O31"/>
  <c r="O32"/>
  <c r="O33"/>
  <c r="O35"/>
  <c r="N27"/>
  <c r="N31"/>
  <c r="N32"/>
  <c r="N33"/>
  <c r="N35"/>
  <c r="M27"/>
  <c r="M31"/>
  <c r="M32"/>
  <c r="M33"/>
  <c r="M35"/>
  <c r="L27"/>
  <c r="L31"/>
  <c r="L32"/>
  <c r="L33"/>
  <c r="L35"/>
  <c r="K27"/>
  <c r="K31"/>
  <c r="K32"/>
  <c r="K33"/>
  <c r="K35"/>
  <c r="J27"/>
  <c r="J31"/>
  <c r="J32"/>
  <c r="J33"/>
  <c r="J35"/>
  <c r="I27"/>
  <c r="I31"/>
  <c r="I32"/>
  <c r="I33"/>
  <c r="I35"/>
  <c r="H27"/>
  <c r="H31"/>
  <c r="H32"/>
  <c r="H33"/>
  <c r="H35"/>
  <c r="G27"/>
  <c r="G31"/>
  <c r="G32"/>
  <c r="G33"/>
  <c r="G35"/>
  <c r="F27"/>
  <c r="F31"/>
  <c r="F32"/>
  <c r="F33"/>
  <c r="F35"/>
  <c r="E27"/>
  <c r="E31"/>
  <c r="E32"/>
  <c r="E33"/>
  <c r="E35"/>
  <c r="S34"/>
  <c r="R34"/>
  <c r="Q34"/>
  <c r="P34"/>
  <c r="O34"/>
  <c r="N34"/>
  <c r="M34"/>
  <c r="L34"/>
  <c r="K34"/>
  <c r="J34"/>
  <c r="I34"/>
  <c r="H34"/>
  <c r="G34"/>
  <c r="F34"/>
  <c r="E34"/>
  <c r="S30"/>
  <c r="R30"/>
  <c r="Q30"/>
  <c r="P30"/>
  <c r="O30"/>
  <c r="N30"/>
  <c r="M30"/>
  <c r="L30"/>
  <c r="K30"/>
  <c r="J30"/>
  <c r="I30"/>
  <c r="H30"/>
  <c r="G30"/>
  <c r="F30"/>
  <c r="E30"/>
  <c r="S29"/>
  <c r="R29"/>
  <c r="Q29"/>
  <c r="P29"/>
  <c r="O29"/>
  <c r="N29"/>
  <c r="M29"/>
  <c r="L29"/>
  <c r="K29"/>
  <c r="J29"/>
  <c r="I29"/>
  <c r="H29"/>
  <c r="G29"/>
  <c r="F29"/>
  <c r="E29"/>
  <c r="S28"/>
  <c r="R28"/>
  <c r="Q28"/>
  <c r="P28"/>
  <c r="O28"/>
  <c r="N28"/>
  <c r="M28"/>
  <c r="L28"/>
  <c r="K28"/>
  <c r="J28"/>
  <c r="I28"/>
  <c r="H28"/>
  <c r="G28"/>
  <c r="F28"/>
  <c r="E28"/>
  <c r="S26"/>
  <c r="R26"/>
  <c r="Q26"/>
  <c r="P26"/>
  <c r="O26"/>
  <c r="N26"/>
  <c r="M26"/>
  <c r="L26"/>
  <c r="K26"/>
  <c r="J26"/>
  <c r="I26"/>
  <c r="H26"/>
  <c r="G26"/>
  <c r="F26"/>
  <c r="E26"/>
  <c r="S24"/>
  <c r="S23"/>
  <c r="S25"/>
  <c r="R24"/>
  <c r="R23"/>
  <c r="R25"/>
  <c r="Q24"/>
  <c r="Q23"/>
  <c r="Q25"/>
  <c r="P24"/>
  <c r="P23"/>
  <c r="P25"/>
  <c r="O24"/>
  <c r="O23"/>
  <c r="O25"/>
  <c r="N24"/>
  <c r="N23"/>
  <c r="N25"/>
  <c r="M24"/>
  <c r="M23"/>
  <c r="M25"/>
  <c r="L24"/>
  <c r="L23"/>
  <c r="L25"/>
  <c r="K24"/>
  <c r="K23"/>
  <c r="K25"/>
  <c r="J24"/>
  <c r="J23"/>
  <c r="J25"/>
  <c r="I24"/>
  <c r="I23"/>
  <c r="I25"/>
  <c r="H24"/>
  <c r="H23"/>
  <c r="H25"/>
  <c r="G24"/>
  <c r="G23"/>
  <c r="G25"/>
  <c r="F24"/>
  <c r="F23"/>
  <c r="F25"/>
  <c r="E24"/>
  <c r="E23"/>
  <c r="E25"/>
  <c r="R11"/>
  <c r="R14"/>
  <c r="Q16"/>
  <c r="O11"/>
  <c r="O14"/>
  <c r="N16"/>
  <c r="L11"/>
  <c r="L14"/>
  <c r="K16"/>
  <c r="I11"/>
  <c r="I14"/>
  <c r="H16"/>
  <c r="F11"/>
  <c r="F14"/>
  <c r="E16"/>
  <c r="S14"/>
  <c r="Q14"/>
  <c r="P14"/>
  <c r="N14"/>
  <c r="M14"/>
  <c r="K14"/>
  <c r="J14"/>
  <c r="H14"/>
  <c r="G14"/>
  <c r="E14"/>
  <c r="S11"/>
  <c r="Q11"/>
  <c r="P11"/>
  <c r="N11"/>
  <c r="M11"/>
  <c r="K11"/>
  <c r="J11"/>
  <c r="H11"/>
  <c r="G11"/>
  <c r="E11"/>
  <c r="F12" i="1"/>
  <c r="F17"/>
  <c r="F13"/>
  <c r="F18"/>
  <c r="F20"/>
  <c r="F27"/>
  <c r="G12"/>
  <c r="G17"/>
  <c r="G13"/>
  <c r="G18"/>
  <c r="G20"/>
  <c r="G27"/>
  <c r="H12"/>
  <c r="H17"/>
  <c r="H13"/>
  <c r="H18"/>
  <c r="H20"/>
  <c r="H27"/>
  <c r="I12"/>
  <c r="I17"/>
  <c r="I13"/>
  <c r="I18"/>
  <c r="I20"/>
  <c r="I27"/>
  <c r="J12"/>
  <c r="J17"/>
  <c r="J13"/>
  <c r="J18"/>
  <c r="J20"/>
  <c r="J27"/>
  <c r="K12"/>
  <c r="K17"/>
  <c r="K13"/>
  <c r="K18"/>
  <c r="K20"/>
  <c r="K27"/>
  <c r="L12"/>
  <c r="L17"/>
  <c r="L13"/>
  <c r="L18"/>
  <c r="L20"/>
  <c r="L27"/>
  <c r="M12"/>
  <c r="M17"/>
  <c r="M13"/>
  <c r="M18"/>
  <c r="M20"/>
  <c r="M27"/>
  <c r="N12"/>
  <c r="N17"/>
  <c r="N13"/>
  <c r="N18"/>
  <c r="N20"/>
  <c r="N27"/>
  <c r="O12"/>
  <c r="O17"/>
  <c r="O13"/>
  <c r="O18"/>
  <c r="O20"/>
  <c r="O27"/>
  <c r="P12"/>
  <c r="P17"/>
  <c r="P13"/>
  <c r="P18"/>
  <c r="P20"/>
  <c r="P27"/>
  <c r="Q12"/>
  <c r="Q17"/>
  <c r="Q13"/>
  <c r="Q18"/>
  <c r="Q20"/>
  <c r="Q27"/>
  <c r="R12"/>
  <c r="R17"/>
  <c r="R13"/>
  <c r="R18"/>
  <c r="R20"/>
  <c r="R27"/>
  <c r="S12"/>
  <c r="S17"/>
  <c r="S13"/>
  <c r="S18"/>
  <c r="S20"/>
  <c r="S27"/>
  <c r="E12"/>
  <c r="E17"/>
  <c r="E13"/>
  <c r="E18"/>
  <c r="E20"/>
  <c r="E27"/>
  <c r="E23"/>
  <c r="E31"/>
  <c r="E32"/>
  <c r="E33"/>
  <c r="E34"/>
  <c r="F38"/>
  <c r="F14"/>
  <c r="F11"/>
  <c r="E16"/>
  <c r="E35"/>
  <c r="E37"/>
  <c r="E38"/>
  <c r="M38"/>
  <c r="L38"/>
  <c r="K38"/>
  <c r="M37"/>
  <c r="L37"/>
  <c r="K37"/>
  <c r="M31"/>
  <c r="M32"/>
  <c r="M33"/>
  <c r="M35"/>
  <c r="L31"/>
  <c r="L32"/>
  <c r="L33"/>
  <c r="L35"/>
  <c r="K31"/>
  <c r="K32"/>
  <c r="K33"/>
  <c r="K35"/>
  <c r="M34"/>
  <c r="L34"/>
  <c r="K34"/>
  <c r="M30"/>
  <c r="L30"/>
  <c r="K30"/>
  <c r="M29"/>
  <c r="L29"/>
  <c r="K29"/>
  <c r="M28"/>
  <c r="L28"/>
  <c r="K28"/>
  <c r="M26"/>
  <c r="L26"/>
  <c r="K26"/>
  <c r="M24"/>
  <c r="M23"/>
  <c r="M25"/>
  <c r="L24"/>
  <c r="L23"/>
  <c r="L25"/>
  <c r="K24"/>
  <c r="K23"/>
  <c r="K25"/>
  <c r="L11"/>
  <c r="L14"/>
  <c r="K16"/>
  <c r="M14"/>
  <c r="K14"/>
  <c r="M11"/>
  <c r="K11"/>
  <c r="E11"/>
  <c r="S38"/>
  <c r="R38"/>
  <c r="Q38"/>
  <c r="S37"/>
  <c r="R37"/>
  <c r="Q37"/>
  <c r="S31"/>
  <c r="S32"/>
  <c r="S33"/>
  <c r="S35"/>
  <c r="R31"/>
  <c r="R32"/>
  <c r="R33"/>
  <c r="R35"/>
  <c r="Q31"/>
  <c r="Q32"/>
  <c r="Q33"/>
  <c r="Q35"/>
  <c r="S34"/>
  <c r="R34"/>
  <c r="Q34"/>
  <c r="S30"/>
  <c r="R30"/>
  <c r="Q30"/>
  <c r="S29"/>
  <c r="R29"/>
  <c r="Q29"/>
  <c r="S28"/>
  <c r="R28"/>
  <c r="Q28"/>
  <c r="S26"/>
  <c r="R26"/>
  <c r="Q26"/>
  <c r="S24"/>
  <c r="S23"/>
  <c r="S25"/>
  <c r="R24"/>
  <c r="R23"/>
  <c r="R25"/>
  <c r="Q24"/>
  <c r="Q23"/>
  <c r="Q25"/>
  <c r="P38"/>
  <c r="O38"/>
  <c r="N38"/>
  <c r="P37"/>
  <c r="O37"/>
  <c r="N37"/>
  <c r="P31"/>
  <c r="P32"/>
  <c r="P33"/>
  <c r="P35"/>
  <c r="O31"/>
  <c r="O32"/>
  <c r="O33"/>
  <c r="O35"/>
  <c r="N31"/>
  <c r="N32"/>
  <c r="N33"/>
  <c r="N35"/>
  <c r="P34"/>
  <c r="O34"/>
  <c r="N34"/>
  <c r="P30"/>
  <c r="O30"/>
  <c r="N30"/>
  <c r="P29"/>
  <c r="O29"/>
  <c r="N29"/>
  <c r="P28"/>
  <c r="O28"/>
  <c r="N28"/>
  <c r="P26"/>
  <c r="O26"/>
  <c r="N26"/>
  <c r="P24"/>
  <c r="P23"/>
  <c r="P25"/>
  <c r="O24"/>
  <c r="O23"/>
  <c r="O25"/>
  <c r="N24"/>
  <c r="N23"/>
  <c r="N25"/>
  <c r="J38"/>
  <c r="I38"/>
  <c r="H38"/>
  <c r="J37"/>
  <c r="I37"/>
  <c r="H37"/>
  <c r="J31"/>
  <c r="J32"/>
  <c r="J33"/>
  <c r="J35"/>
  <c r="I31"/>
  <c r="I32"/>
  <c r="I33"/>
  <c r="I35"/>
  <c r="H31"/>
  <c r="H32"/>
  <c r="H33"/>
  <c r="H35"/>
  <c r="J34"/>
  <c r="I34"/>
  <c r="H34"/>
  <c r="J30"/>
  <c r="I30"/>
  <c r="H30"/>
  <c r="J29"/>
  <c r="I29"/>
  <c r="H29"/>
  <c r="J28"/>
  <c r="I28"/>
  <c r="H28"/>
  <c r="J26"/>
  <c r="I26"/>
  <c r="H26"/>
  <c r="J24"/>
  <c r="J23"/>
  <c r="J25"/>
  <c r="I24"/>
  <c r="I23"/>
  <c r="I25"/>
  <c r="H24"/>
  <c r="H23"/>
  <c r="H25"/>
  <c r="F30"/>
  <c r="G30"/>
  <c r="G38"/>
  <c r="F37"/>
  <c r="G37"/>
  <c r="F31"/>
  <c r="F32"/>
  <c r="F33"/>
  <c r="F35"/>
  <c r="G31"/>
  <c r="G32"/>
  <c r="G33"/>
  <c r="G35"/>
  <c r="F34"/>
  <c r="G34"/>
  <c r="F29"/>
  <c r="G29"/>
  <c r="F28"/>
  <c r="G28"/>
  <c r="F26"/>
  <c r="G26"/>
  <c r="F24"/>
  <c r="F23"/>
  <c r="F25"/>
  <c r="G24"/>
  <c r="G23"/>
  <c r="G25"/>
  <c r="E28"/>
  <c r="E30"/>
  <c r="E29"/>
  <c r="E26"/>
  <c r="E24"/>
  <c r="E25"/>
  <c r="G11"/>
  <c r="H11"/>
  <c r="I11"/>
  <c r="J11"/>
  <c r="N11"/>
  <c r="O11"/>
  <c r="P11"/>
  <c r="Q11"/>
  <c r="R11"/>
  <c r="S11"/>
  <c r="J14"/>
  <c r="O14"/>
  <c r="N16"/>
  <c r="G14"/>
  <c r="I14"/>
  <c r="H16"/>
  <c r="H14"/>
  <c r="S14"/>
  <c r="P14"/>
  <c r="R14"/>
  <c r="Q16"/>
  <c r="Q14"/>
  <c r="E14"/>
  <c r="N14"/>
</calcChain>
</file>

<file path=xl/sharedStrings.xml><?xml version="1.0" encoding="utf-8"?>
<sst xmlns="http://schemas.openxmlformats.org/spreadsheetml/2006/main" count="444" uniqueCount="35">
  <si>
    <t xml:space="preserve">SEMAINE DU </t>
  </si>
  <si>
    <t>LUNDI</t>
  </si>
  <si>
    <t>MARDI</t>
  </si>
  <si>
    <t>JEUDI</t>
  </si>
  <si>
    <t>VENDREDI</t>
  </si>
  <si>
    <t>enfants - 6 ans</t>
  </si>
  <si>
    <t>enfants + 6 ans</t>
  </si>
  <si>
    <t>encadrants</t>
  </si>
  <si>
    <t>NBR REPAS</t>
  </si>
  <si>
    <t>ATTENTION de 1 à 7 enfants le besoin en encadrant est de 1</t>
  </si>
  <si>
    <t>Age</t>
  </si>
  <si>
    <t>Nom</t>
  </si>
  <si>
    <t>Prénom</t>
  </si>
  <si>
    <t>Classe</t>
  </si>
  <si>
    <t>Total nombre de présence</t>
  </si>
  <si>
    <t>nombre d'animateurs</t>
  </si>
  <si>
    <t>qualifié minimum</t>
  </si>
  <si>
    <t>pour info, 80%</t>
  </si>
  <si>
    <t>non qualifié maximum</t>
  </si>
  <si>
    <t>total animateurs</t>
  </si>
  <si>
    <t>avec directeur :</t>
  </si>
  <si>
    <t>animateurs qualifiés</t>
  </si>
  <si>
    <t>animateurs stagiaires</t>
  </si>
  <si>
    <t>animateurs non qualifiés</t>
  </si>
  <si>
    <t>total encadrement</t>
  </si>
  <si>
    <t>nombre d'adjoint(s)</t>
  </si>
  <si>
    <t>directeur</t>
  </si>
  <si>
    <t>Total avec direction</t>
  </si>
  <si>
    <r>
      <rPr>
        <b/>
        <sz val="7"/>
        <color indexed="10"/>
        <rFont val="Arial"/>
        <family val="2"/>
      </rPr>
      <t>jusqu'à 50</t>
    </r>
    <r>
      <rPr>
        <sz val="7"/>
        <color indexed="10"/>
        <rFont val="Arial"/>
        <family val="2"/>
      </rPr>
      <t xml:space="preserve">, le directeur </t>
    </r>
    <r>
      <rPr>
        <u/>
        <sz val="7"/>
        <color indexed="10"/>
        <rFont val="Arial"/>
        <family val="2"/>
      </rPr>
      <t>est compris</t>
    </r>
    <r>
      <rPr>
        <sz val="7"/>
        <color indexed="10"/>
        <rFont val="Arial"/>
        <family val="2"/>
      </rPr>
      <t xml:space="preserve"> dans l'effectif </t>
    </r>
  </si>
  <si>
    <r>
      <rPr>
        <b/>
        <sz val="7"/>
        <color indexed="10"/>
        <rFont val="Arial"/>
        <family val="2"/>
      </rPr>
      <t>jusqu'à 50</t>
    </r>
    <r>
      <rPr>
        <sz val="7"/>
        <color indexed="10"/>
        <rFont val="Arial"/>
        <family val="2"/>
      </rPr>
      <t xml:space="preserve">, le directeur est compris dans l'effectif </t>
    </r>
  </si>
  <si>
    <r>
      <t xml:space="preserve">si l'effectif est supérieur à </t>
    </r>
    <r>
      <rPr>
        <b/>
        <sz val="7"/>
        <color indexed="10"/>
        <rFont val="Arial"/>
        <family val="2"/>
      </rPr>
      <t xml:space="preserve">50 mineurs </t>
    </r>
    <r>
      <rPr>
        <sz val="7"/>
        <color indexed="10"/>
        <rFont val="Arial"/>
        <family val="2"/>
      </rPr>
      <t xml:space="preserve">, le directeur </t>
    </r>
    <r>
      <rPr>
        <u/>
        <sz val="7"/>
        <color indexed="10"/>
        <rFont val="Arial"/>
        <family val="2"/>
      </rPr>
      <t>est en plus</t>
    </r>
    <r>
      <rPr>
        <sz val="7"/>
        <color indexed="10"/>
        <rFont val="Arial"/>
        <family val="2"/>
      </rPr>
      <t xml:space="preserve"> de l'effectif d'animation</t>
    </r>
  </si>
  <si>
    <t>MERCREDI</t>
  </si>
  <si>
    <t>Matin</t>
  </si>
  <si>
    <t>Repas</t>
  </si>
  <si>
    <t>Après-midi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</si>
</sst>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Comic Sans MS"/>
      <family val="4"/>
    </font>
    <font>
      <sz val="11"/>
      <name val="Calibri"/>
      <family val="2"/>
      <scheme val="minor"/>
    </font>
    <font>
      <sz val="12"/>
      <color theme="0" tint="-0.249977111117893"/>
      <name val="Comic Sans MS"/>
      <family val="4"/>
    </font>
    <font>
      <sz val="10"/>
      <color theme="0" tint="-0.249977111117893"/>
      <name val="Comic Sans MS"/>
      <family val="4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8"/>
      <name val="Arial"/>
      <family val="2"/>
    </font>
    <font>
      <b/>
      <sz val="10"/>
      <color indexed="48"/>
      <name val="Arial"/>
      <family val="2"/>
    </font>
    <font>
      <b/>
      <sz val="10"/>
      <color indexed="18"/>
      <name val="Arial"/>
      <family val="2"/>
    </font>
    <font>
      <b/>
      <sz val="7"/>
      <color indexed="48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u/>
      <sz val="7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3" xfId="0" applyFill="1" applyBorder="1"/>
    <xf numFmtId="49" fontId="2" fillId="2" borderId="3" xfId="0" applyNumberFormat="1" applyFont="1" applyFill="1" applyBorder="1" applyAlignment="1"/>
    <xf numFmtId="0" fontId="3" fillId="2" borderId="3" xfId="0" applyFont="1" applyFill="1" applyBorder="1"/>
    <xf numFmtId="0" fontId="6" fillId="2" borderId="3" xfId="0" applyFont="1" applyFill="1" applyBorder="1"/>
    <xf numFmtId="0" fontId="7" fillId="2" borderId="3" xfId="0" applyFont="1" applyFill="1" applyBorder="1" applyAlignment="1" applyProtection="1">
      <alignment horizontal="right" vertical="center"/>
    </xf>
    <xf numFmtId="0" fontId="3" fillId="2" borderId="2" xfId="0" applyFont="1" applyFill="1" applyBorder="1"/>
    <xf numFmtId="0" fontId="6" fillId="4" borderId="3" xfId="0" applyFont="1" applyFill="1" applyBorder="1" applyAlignment="1" applyProtection="1">
      <alignment horizontal="right" vertical="center"/>
    </xf>
    <xf numFmtId="0" fontId="8" fillId="4" borderId="3" xfId="0" applyFont="1" applyFill="1" applyBorder="1" applyAlignment="1" applyProtection="1">
      <alignment horizontal="right" vertical="center"/>
    </xf>
    <xf numFmtId="1" fontId="8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right" vertical="center"/>
    </xf>
    <xf numFmtId="0" fontId="9" fillId="4" borderId="3" xfId="0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/>
    </xf>
    <xf numFmtId="0" fontId="8" fillId="3" borderId="3" xfId="0" applyFont="1" applyFill="1" applyBorder="1" applyAlignment="1" applyProtection="1">
      <alignment horizontal="right" vertical="center"/>
    </xf>
    <xf numFmtId="1" fontId="8" fillId="3" borderId="3" xfId="0" applyNumberFormat="1" applyFont="1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right" vertical="center"/>
    </xf>
    <xf numFmtId="0" fontId="9" fillId="3" borderId="3" xfId="0" applyFont="1" applyFill="1" applyBorder="1" applyAlignment="1" applyProtection="1">
      <alignment horizontal="right" vertical="center"/>
    </xf>
    <xf numFmtId="0" fontId="10" fillId="3" borderId="3" xfId="0" applyFont="1" applyFill="1" applyBorder="1" applyAlignment="1" applyProtection="1">
      <alignment horizontal="right" vertical="center"/>
    </xf>
    <xf numFmtId="0" fontId="6" fillId="5" borderId="3" xfId="0" applyFont="1" applyFill="1" applyBorder="1" applyAlignment="1" applyProtection="1">
      <alignment horizontal="right" vertical="center"/>
    </xf>
    <xf numFmtId="0" fontId="8" fillId="5" borderId="3" xfId="0" applyFont="1" applyFill="1" applyBorder="1" applyAlignment="1" applyProtection="1">
      <alignment horizontal="right" vertical="center"/>
    </xf>
    <xf numFmtId="1" fontId="8" fillId="5" borderId="3" xfId="0" applyNumberFormat="1" applyFont="1" applyFill="1" applyBorder="1" applyAlignment="1" applyProtection="1">
      <alignment horizontal="right" vertical="center"/>
    </xf>
    <xf numFmtId="0" fontId="0" fillId="5" borderId="3" xfId="0" applyFill="1" applyBorder="1" applyAlignment="1" applyProtection="1">
      <alignment horizontal="right" vertical="center"/>
    </xf>
    <xf numFmtId="0" fontId="9" fillId="5" borderId="3" xfId="0" applyFont="1" applyFill="1" applyBorder="1" applyAlignment="1" applyProtection="1">
      <alignment horizontal="right" vertical="center"/>
    </xf>
    <xf numFmtId="0" fontId="10" fillId="5" borderId="3" xfId="0" applyFont="1" applyFill="1" applyBorder="1" applyAlignment="1" applyProtection="1">
      <alignment horizontal="right" vertical="center"/>
    </xf>
    <xf numFmtId="0" fontId="6" fillId="6" borderId="3" xfId="0" applyFont="1" applyFill="1" applyBorder="1" applyAlignment="1" applyProtection="1">
      <alignment horizontal="right" vertical="center"/>
    </xf>
    <xf numFmtId="0" fontId="8" fillId="6" borderId="3" xfId="0" applyFont="1" applyFill="1" applyBorder="1" applyAlignment="1" applyProtection="1">
      <alignment horizontal="right" vertical="center"/>
    </xf>
    <xf numFmtId="1" fontId="8" fillId="6" borderId="3" xfId="0" applyNumberFormat="1" applyFont="1" applyFill="1" applyBorder="1" applyAlignment="1" applyProtection="1">
      <alignment horizontal="right" vertical="center"/>
    </xf>
    <xf numFmtId="0" fontId="0" fillId="6" borderId="3" xfId="0" applyFill="1" applyBorder="1" applyAlignment="1" applyProtection="1">
      <alignment horizontal="right" vertical="center"/>
    </xf>
    <xf numFmtId="0" fontId="9" fillId="6" borderId="3" xfId="0" applyFont="1" applyFill="1" applyBorder="1" applyAlignment="1" applyProtection="1">
      <alignment horizontal="right" vertical="center"/>
    </xf>
    <xf numFmtId="0" fontId="10" fillId="6" borderId="3" xfId="0" applyFont="1" applyFill="1" applyBorder="1" applyAlignment="1" applyProtection="1">
      <alignment horizontal="right" vertical="center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right" vertical="center"/>
    </xf>
    <xf numFmtId="0" fontId="0" fillId="2" borderId="1" xfId="0" applyFill="1" applyBorder="1"/>
    <xf numFmtId="0" fontId="0" fillId="0" borderId="3" xfId="0" applyBorder="1" applyProtection="1"/>
    <xf numFmtId="0" fontId="11" fillId="0" borderId="3" xfId="0" applyFont="1" applyFill="1" applyBorder="1" applyProtection="1"/>
    <xf numFmtId="2" fontId="0" fillId="3" borderId="3" xfId="0" applyNumberFormat="1" applyFill="1" applyBorder="1" applyAlignment="1" applyProtection="1">
      <alignment horizontal="right" vertical="center"/>
    </xf>
    <xf numFmtId="2" fontId="0" fillId="4" borderId="3" xfId="0" applyNumberFormat="1" applyFill="1" applyBorder="1" applyAlignment="1" applyProtection="1">
      <alignment horizontal="right" vertical="center"/>
    </xf>
    <xf numFmtId="2" fontId="0" fillId="5" borderId="3" xfId="0" applyNumberFormat="1" applyFill="1" applyBorder="1" applyAlignment="1" applyProtection="1">
      <alignment horizontal="right" vertical="center"/>
    </xf>
    <xf numFmtId="2" fontId="0" fillId="6" borderId="3" xfId="0" applyNumberFormat="1" applyFill="1" applyBorder="1" applyAlignment="1" applyProtection="1">
      <alignment horizontal="right" vertical="center"/>
    </xf>
    <xf numFmtId="2" fontId="13" fillId="3" borderId="3" xfId="0" applyNumberFormat="1" applyFont="1" applyFill="1" applyBorder="1" applyAlignment="1" applyProtection="1">
      <alignment horizontal="center" vertical="center" wrapText="1"/>
    </xf>
    <xf numFmtId="2" fontId="13" fillId="4" borderId="3" xfId="0" applyNumberFormat="1" applyFont="1" applyFill="1" applyBorder="1" applyAlignment="1" applyProtection="1">
      <alignment horizontal="center" vertical="center" wrapText="1"/>
    </xf>
    <xf numFmtId="2" fontId="13" fillId="5" borderId="3" xfId="0" applyNumberFormat="1" applyFont="1" applyFill="1" applyBorder="1" applyAlignment="1" applyProtection="1">
      <alignment horizontal="center" vertical="center" wrapText="1"/>
    </xf>
    <xf numFmtId="2" fontId="13" fillId="6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Protection="1"/>
    <xf numFmtId="0" fontId="9" fillId="7" borderId="3" xfId="0" applyFont="1" applyFill="1" applyBorder="1" applyProtection="1"/>
    <xf numFmtId="0" fontId="12" fillId="7" borderId="3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1" fillId="3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Protection="1"/>
    <xf numFmtId="0" fontId="4" fillId="2" borderId="3" xfId="0" applyFont="1" applyFill="1" applyBorder="1" applyProtection="1"/>
    <xf numFmtId="0" fontId="2" fillId="2" borderId="4" xfId="0" applyFont="1" applyFill="1" applyBorder="1" applyProtection="1"/>
    <xf numFmtId="0" fontId="7" fillId="2" borderId="1" xfId="0" applyFont="1" applyFill="1" applyBorder="1" applyAlignment="1" applyProtection="1">
      <alignment horizontal="right" vertical="center"/>
    </xf>
    <xf numFmtId="0" fontId="5" fillId="2" borderId="3" xfId="0" applyFont="1" applyFill="1" applyBorder="1" applyProtection="1"/>
    <xf numFmtId="0" fontId="5" fillId="2" borderId="8" xfId="0" applyFont="1" applyFill="1" applyBorder="1" applyProtection="1"/>
    <xf numFmtId="0" fontId="6" fillId="2" borderId="3" xfId="0" applyFont="1" applyFill="1" applyBorder="1" applyProtection="1"/>
    <xf numFmtId="0" fontId="0" fillId="2" borderId="3" xfId="0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right" vertical="center"/>
    </xf>
    <xf numFmtId="0" fontId="7" fillId="8" borderId="3" xfId="0" applyFont="1" applyFill="1" applyBorder="1" applyAlignment="1" applyProtection="1">
      <alignment horizontal="right" vertical="center"/>
    </xf>
    <xf numFmtId="0" fontId="7" fillId="8" borderId="8" xfId="0" applyFont="1" applyFill="1" applyBorder="1" applyAlignment="1" applyProtection="1">
      <alignment horizontal="right" vertical="center"/>
    </xf>
    <xf numFmtId="0" fontId="6" fillId="8" borderId="3" xfId="0" applyFont="1" applyFill="1" applyBorder="1" applyAlignment="1" applyProtection="1">
      <alignment horizontal="right" vertical="center"/>
    </xf>
    <xf numFmtId="0" fontId="0" fillId="8" borderId="3" xfId="0" applyFill="1" applyBorder="1" applyAlignment="1" applyProtection="1">
      <alignment horizontal="right" vertical="center"/>
    </xf>
    <xf numFmtId="2" fontId="0" fillId="8" borderId="3" xfId="0" applyNumberFormat="1" applyFill="1" applyBorder="1" applyAlignment="1" applyProtection="1">
      <alignment horizontal="right" vertical="center"/>
    </xf>
    <xf numFmtId="2" fontId="13" fillId="8" borderId="3" xfId="0" applyNumberFormat="1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right" vertical="center"/>
    </xf>
    <xf numFmtId="1" fontId="8" fillId="8" borderId="3" xfId="0" applyNumberFormat="1" applyFont="1" applyFill="1" applyBorder="1" applyAlignment="1" applyProtection="1">
      <alignment horizontal="right" vertical="center"/>
    </xf>
    <xf numFmtId="0" fontId="9" fillId="8" borderId="3" xfId="0" applyFont="1" applyFill="1" applyBorder="1" applyAlignment="1" applyProtection="1">
      <alignment horizontal="right" vertical="center"/>
    </xf>
    <xf numFmtId="0" fontId="10" fillId="8" borderId="3" xfId="0" applyFont="1" applyFill="1" applyBorder="1" applyAlignment="1" applyProtection="1">
      <alignment horizontal="right" vertical="center"/>
    </xf>
    <xf numFmtId="0" fontId="14" fillId="8" borderId="3" xfId="0" applyFont="1" applyFill="1" applyBorder="1" applyAlignment="1" applyProtection="1">
      <alignment horizontal="center" vertical="center" wrapText="1"/>
    </xf>
    <xf numFmtId="0" fontId="0" fillId="8" borderId="1" xfId="0" applyFill="1" applyBorder="1"/>
    <xf numFmtId="0" fontId="0" fillId="8" borderId="3" xfId="0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2" fontId="0" fillId="0" borderId="0" xfId="0" applyNumberFormat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activeCell="G13" sqref="G13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6" customWidth="1"/>
    <col min="12" max="12" width="7" style="86" customWidth="1"/>
    <col min="13" max="13" width="7.140625" style="86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20" ht="28.5" customHeight="1">
      <c r="A1" s="98" t="s">
        <v>0</v>
      </c>
      <c r="B1" s="98"/>
      <c r="C1" s="98"/>
      <c r="D1" s="98"/>
      <c r="E1" s="99" t="s">
        <v>1</v>
      </c>
      <c r="F1" s="100"/>
      <c r="G1" s="100"/>
      <c r="H1" s="101" t="s">
        <v>2</v>
      </c>
      <c r="I1" s="102"/>
      <c r="J1" s="102"/>
      <c r="K1" s="107" t="s">
        <v>31</v>
      </c>
      <c r="L1" s="108"/>
      <c r="M1" s="108"/>
      <c r="N1" s="103" t="s">
        <v>3</v>
      </c>
      <c r="O1" s="104"/>
      <c r="P1" s="104"/>
      <c r="Q1" s="105" t="s">
        <v>4</v>
      </c>
      <c r="R1" s="106"/>
      <c r="S1" s="106"/>
    </row>
    <row r="2" spans="1:20" ht="31.5" customHeight="1">
      <c r="A2" s="2" t="s">
        <v>10</v>
      </c>
      <c r="B2" s="2" t="s">
        <v>11</v>
      </c>
      <c r="C2" s="2" t="s">
        <v>12</v>
      </c>
      <c r="D2" s="2" t="s">
        <v>13</v>
      </c>
      <c r="E2" s="87" t="s">
        <v>32</v>
      </c>
      <c r="F2" s="87" t="s">
        <v>33</v>
      </c>
      <c r="G2" s="88" t="s">
        <v>34</v>
      </c>
      <c r="H2" s="89" t="s">
        <v>32</v>
      </c>
      <c r="I2" s="89" t="s">
        <v>33</v>
      </c>
      <c r="J2" s="90" t="s">
        <v>34</v>
      </c>
      <c r="K2" s="93" t="s">
        <v>32</v>
      </c>
      <c r="L2" s="93" t="s">
        <v>33</v>
      </c>
      <c r="M2" s="94" t="s">
        <v>34</v>
      </c>
      <c r="N2" s="95" t="s">
        <v>32</v>
      </c>
      <c r="O2" s="95" t="s">
        <v>33</v>
      </c>
      <c r="P2" s="96" t="s">
        <v>34</v>
      </c>
      <c r="Q2" s="91" t="s">
        <v>32</v>
      </c>
      <c r="R2" s="91" t="s">
        <v>33</v>
      </c>
      <c r="S2" s="92" t="s">
        <v>34</v>
      </c>
    </row>
    <row r="3" spans="1:20" ht="19.5">
      <c r="A3" s="63"/>
      <c r="B3" s="64"/>
      <c r="C3" s="64"/>
      <c r="D3" s="65"/>
      <c r="E3" s="66"/>
      <c r="F3" s="67"/>
      <c r="G3" s="67"/>
      <c r="H3" s="68"/>
      <c r="I3" s="68"/>
      <c r="J3" s="68"/>
      <c r="K3" s="71"/>
      <c r="L3" s="71"/>
      <c r="M3" s="71"/>
      <c r="N3" s="69"/>
      <c r="O3" s="69"/>
      <c r="P3" s="69"/>
      <c r="Q3" s="70"/>
      <c r="R3" s="70"/>
      <c r="S3" s="70"/>
    </row>
    <row r="4" spans="1:20" ht="19.5">
      <c r="A4" s="63"/>
      <c r="B4" s="64"/>
      <c r="C4" s="64"/>
      <c r="D4" s="65"/>
      <c r="E4" s="66"/>
      <c r="F4" s="67"/>
      <c r="G4" s="67"/>
      <c r="H4" s="68"/>
      <c r="I4" s="68"/>
      <c r="J4" s="68"/>
      <c r="K4" s="71"/>
      <c r="L4" s="71"/>
      <c r="M4" s="71"/>
      <c r="N4" s="69"/>
      <c r="O4" s="69"/>
      <c r="P4" s="69"/>
      <c r="Q4" s="70"/>
      <c r="R4" s="70"/>
      <c r="S4" s="70"/>
    </row>
    <row r="5" spans="1:20" ht="19.5">
      <c r="A5" s="63"/>
      <c r="B5" s="64"/>
      <c r="C5" s="64"/>
      <c r="D5" s="65"/>
      <c r="E5" s="66"/>
      <c r="F5" s="67"/>
      <c r="G5" s="67"/>
      <c r="H5" s="68"/>
      <c r="I5" s="68"/>
      <c r="J5" s="68"/>
      <c r="K5" s="71"/>
      <c r="L5" s="71"/>
      <c r="M5" s="71"/>
      <c r="N5" s="69"/>
      <c r="O5" s="69"/>
      <c r="P5" s="69"/>
      <c r="Q5" s="70"/>
      <c r="R5" s="70"/>
      <c r="S5" s="70"/>
    </row>
    <row r="6" spans="1:20" ht="19.5">
      <c r="A6" s="63"/>
      <c r="B6" s="64"/>
      <c r="C6" s="64"/>
      <c r="D6" s="65"/>
      <c r="E6" s="66"/>
      <c r="F6" s="67"/>
      <c r="G6" s="67"/>
      <c r="H6" s="68"/>
      <c r="I6" s="68"/>
      <c r="J6" s="68"/>
      <c r="K6" s="71"/>
      <c r="L6" s="71"/>
      <c r="M6" s="71"/>
      <c r="N6" s="69"/>
      <c r="O6" s="69"/>
      <c r="P6" s="69"/>
      <c r="Q6" s="70"/>
      <c r="R6" s="70"/>
      <c r="S6" s="70"/>
    </row>
    <row r="7" spans="1:20" ht="19.5">
      <c r="A7" s="63"/>
      <c r="B7" s="64"/>
      <c r="C7" s="64"/>
      <c r="D7" s="65"/>
      <c r="E7" s="66"/>
      <c r="F7" s="67"/>
      <c r="G7" s="67"/>
      <c r="H7" s="68"/>
      <c r="I7" s="68"/>
      <c r="J7" s="68"/>
      <c r="K7" s="71"/>
      <c r="L7" s="71"/>
      <c r="M7" s="71"/>
      <c r="N7" s="69"/>
      <c r="O7" s="69"/>
      <c r="P7" s="69"/>
      <c r="Q7" s="70"/>
      <c r="R7" s="70"/>
      <c r="S7" s="70"/>
    </row>
    <row r="8" spans="1:20" ht="19.5">
      <c r="A8" s="63"/>
      <c r="B8" s="64"/>
      <c r="C8" s="64"/>
      <c r="D8" s="65"/>
      <c r="E8" s="66"/>
      <c r="F8" s="67"/>
      <c r="G8" s="67"/>
      <c r="H8" s="68"/>
      <c r="I8" s="68"/>
      <c r="J8" s="68"/>
      <c r="K8" s="71"/>
      <c r="L8" s="71"/>
      <c r="M8" s="71"/>
      <c r="N8" s="69"/>
      <c r="O8" s="69"/>
      <c r="P8" s="69"/>
      <c r="Q8" s="70"/>
      <c r="R8" s="70"/>
      <c r="S8" s="70"/>
    </row>
    <row r="9" spans="1:20" ht="19.5">
      <c r="A9" s="63"/>
      <c r="B9" s="64"/>
      <c r="C9" s="64"/>
      <c r="D9" s="65"/>
      <c r="E9" s="66"/>
      <c r="F9" s="67"/>
      <c r="G9" s="67"/>
      <c r="H9" s="68"/>
      <c r="I9" s="68"/>
      <c r="J9" s="68"/>
      <c r="K9" s="71"/>
      <c r="L9" s="71"/>
      <c r="M9" s="71"/>
      <c r="N9" s="69"/>
      <c r="O9" s="69"/>
      <c r="P9" s="69"/>
      <c r="Q9" s="70"/>
      <c r="R9" s="70"/>
      <c r="S9" s="70"/>
    </row>
    <row r="10" spans="1:20" ht="19.5">
      <c r="A10" s="63"/>
      <c r="B10" s="64"/>
      <c r="C10" s="64"/>
      <c r="D10" s="65"/>
      <c r="E10" s="66"/>
      <c r="F10" s="67"/>
      <c r="G10" s="67"/>
      <c r="H10" s="68"/>
      <c r="I10" s="68"/>
      <c r="J10" s="68"/>
      <c r="K10" s="71"/>
      <c r="L10" s="71"/>
      <c r="M10" s="71"/>
      <c r="N10" s="69"/>
      <c r="O10" s="69"/>
      <c r="P10" s="69"/>
      <c r="Q10" s="70"/>
      <c r="R10" s="70"/>
      <c r="S10" s="70"/>
    </row>
    <row r="11" spans="1:20" ht="19.5">
      <c r="A11" s="50"/>
      <c r="B11" s="50"/>
      <c r="C11" s="50" t="s">
        <v>14</v>
      </c>
      <c r="D11" s="50"/>
      <c r="E11" s="51">
        <f>SUM(E3:E10)</f>
        <v>0</v>
      </c>
      <c r="F11" s="51">
        <f t="shared" ref="F11:S11" si="0">SUM(F3:F10)</f>
        <v>0</v>
      </c>
      <c r="G11" s="51">
        <f t="shared" si="0"/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72">
        <f t="shared" ref="K11:M11" si="1">SUM(K3:K10)</f>
        <v>0</v>
      </c>
      <c r="L11" s="72">
        <f t="shared" si="1"/>
        <v>0</v>
      </c>
      <c r="M11" s="72">
        <f t="shared" si="1"/>
        <v>0</v>
      </c>
      <c r="N11" s="53">
        <f t="shared" si="0"/>
        <v>0</v>
      </c>
      <c r="O11" s="53">
        <f t="shared" si="0"/>
        <v>0</v>
      </c>
      <c r="P11" s="53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0"/>
        <v>0</v>
      </c>
    </row>
    <row r="12" spans="1:20" ht="19.5">
      <c r="A12" s="50"/>
      <c r="B12" s="50"/>
      <c r="C12" s="50" t="s">
        <v>5</v>
      </c>
      <c r="D12" s="50"/>
      <c r="E12" s="51">
        <f>SUMIF($A3:A10,"&lt;6",E3:E10)</f>
        <v>0</v>
      </c>
      <c r="F12" s="51">
        <f ca="1">SUMIF($A3:B10,"&lt;6",F3:F10)</f>
        <v>0</v>
      </c>
      <c r="G12" s="51">
        <f ca="1">SUMIF($A3:C10,"&lt;6",G3:G10)</f>
        <v>0</v>
      </c>
      <c r="H12" s="52">
        <f ca="1">SUMIF($A3:F10,"&lt;6",H3:H10)</f>
        <v>0</v>
      </c>
      <c r="I12" s="52">
        <f ca="1">SUMIF($A3:G10,"&lt;6",I3:I10)</f>
        <v>0</v>
      </c>
      <c r="J12" s="52">
        <f ca="1">SUMIF($A3:G10,"&lt;6",J3:J10)</f>
        <v>0</v>
      </c>
      <c r="K12" s="72">
        <f ca="1">SUMIF($A3:I10,"&lt;6",K3:K10)</f>
        <v>0</v>
      </c>
      <c r="L12" s="72">
        <f ca="1">SUMIF($A3:J10,"&lt;6",L3:L10)</f>
        <v>0</v>
      </c>
      <c r="M12" s="72">
        <f ca="1">SUMIF($A3:J10,"&lt;6",M3:M10)</f>
        <v>0</v>
      </c>
      <c r="N12" s="53">
        <f ca="1">SUMIF($A3:I10,"&lt;6",N3:N10)</f>
        <v>0</v>
      </c>
      <c r="O12" s="53">
        <f ca="1">SUMIF($A3:J10,"&lt;6",O3:O10)</f>
        <v>0</v>
      </c>
      <c r="P12" s="53">
        <f ca="1">SUMIF($A3:J10,"&lt;6",P3:P10)</f>
        <v>0</v>
      </c>
      <c r="Q12" s="54">
        <f ca="1">SUMIF($A3:O10,"&lt;6",Q3:Q10)</f>
        <v>0</v>
      </c>
      <c r="R12" s="54">
        <f ca="1">SUMIF($A3:P10,"&lt;6",R3:R10)</f>
        <v>0</v>
      </c>
      <c r="S12" s="54">
        <f ca="1">SUMIF($A3:P10,"&lt;6",S3:S10)</f>
        <v>0</v>
      </c>
    </row>
    <row r="13" spans="1:20" ht="19.5">
      <c r="A13" s="50"/>
      <c r="B13" s="50"/>
      <c r="C13" s="50" t="s">
        <v>6</v>
      </c>
      <c r="D13" s="50"/>
      <c r="E13" s="51">
        <f>SUMIF($A3:A10,"&gt;=6",E3:E10)</f>
        <v>0</v>
      </c>
      <c r="F13" s="51">
        <f ca="1">SUMIF($A3:B10,"&gt;=6",F3:F10)</f>
        <v>0</v>
      </c>
      <c r="G13" s="51">
        <f ca="1">SUMIF($A3:C10,"&gt;=6",G3:G10)</f>
        <v>0</v>
      </c>
      <c r="H13" s="52">
        <f ca="1">SUMIF($A3:F10,"&gt;=6",H3:H10)</f>
        <v>0</v>
      </c>
      <c r="I13" s="52">
        <f ca="1">SUMIF($A3:G10,"&gt;=6",I3:I10)</f>
        <v>0</v>
      </c>
      <c r="J13" s="52">
        <f ca="1">SUMIF($A3:G10,"&gt;=6",J3:J10)</f>
        <v>0</v>
      </c>
      <c r="K13" s="72">
        <f ca="1">SUMIF($A3:I10,"&gt;=6",K3:K10)</f>
        <v>0</v>
      </c>
      <c r="L13" s="72">
        <f ca="1">SUMIF($A3:J10,"&gt;=6",L3:L10)</f>
        <v>0</v>
      </c>
      <c r="M13" s="72">
        <f ca="1">SUMIF($A3:J10,"&gt;=6",M3:M10)</f>
        <v>0</v>
      </c>
      <c r="N13" s="53">
        <f ca="1">SUMIF($A3:I10,"&gt;=6",N3:N10)</f>
        <v>0</v>
      </c>
      <c r="O13" s="53">
        <f ca="1">SUMIF($A3:J10,"&gt;=6",O3:O10)</f>
        <v>0</v>
      </c>
      <c r="P13" s="53">
        <f ca="1">SUMIF($A3:J10,"&gt;=6",P3:P10)</f>
        <v>0</v>
      </c>
      <c r="Q13" s="54">
        <f ca="1">SUMIF($A3:O10,"&gt;=6",Q3:Q10)</f>
        <v>0</v>
      </c>
      <c r="R13" s="54">
        <f ca="1">SUMIF($A3:P10,"&gt;=6",R3:R10)</f>
        <v>0</v>
      </c>
      <c r="S13" s="54">
        <f ca="1">SUMIF($A3:P10,"&gt;=6",S3:S10)</f>
        <v>0</v>
      </c>
    </row>
    <row r="14" spans="1:20" ht="19.5">
      <c r="A14" s="55"/>
      <c r="B14" s="55"/>
      <c r="C14" s="50" t="s">
        <v>7</v>
      </c>
      <c r="D14" s="50"/>
      <c r="E14" s="51">
        <f>E38</f>
        <v>0</v>
      </c>
      <c r="F14" s="51">
        <f t="shared" ref="F14:S14" ca="1" si="2">F38</f>
        <v>0</v>
      </c>
      <c r="G14" s="51">
        <f t="shared" ca="1" si="2"/>
        <v>0</v>
      </c>
      <c r="H14" s="52">
        <f t="shared" ca="1" si="2"/>
        <v>0</v>
      </c>
      <c r="I14" s="52">
        <f t="shared" ca="1" si="2"/>
        <v>0</v>
      </c>
      <c r="J14" s="52">
        <f t="shared" ca="1" si="2"/>
        <v>0</v>
      </c>
      <c r="K14" s="72">
        <f t="shared" ref="K14:M14" ca="1" si="3">K38</f>
        <v>0</v>
      </c>
      <c r="L14" s="72">
        <f t="shared" ca="1" si="3"/>
        <v>0</v>
      </c>
      <c r="M14" s="72">
        <f t="shared" ca="1" si="3"/>
        <v>0</v>
      </c>
      <c r="N14" s="53">
        <f t="shared" ca="1" si="2"/>
        <v>0</v>
      </c>
      <c r="O14" s="53">
        <f t="shared" ca="1" si="2"/>
        <v>0</v>
      </c>
      <c r="P14" s="53">
        <f t="shared" ca="1" si="2"/>
        <v>0</v>
      </c>
      <c r="Q14" s="54">
        <f t="shared" ca="1" si="2"/>
        <v>0</v>
      </c>
      <c r="R14" s="54">
        <f t="shared" ca="1" si="2"/>
        <v>0</v>
      </c>
      <c r="S14" s="54">
        <f t="shared" ca="1" si="2"/>
        <v>0</v>
      </c>
    </row>
    <row r="15" spans="1:20" s="4" customFormat="1" ht="19.5">
      <c r="A15" s="56"/>
      <c r="B15" s="56"/>
      <c r="C15" s="56"/>
      <c r="D15" s="56"/>
      <c r="E15" s="109" t="s">
        <v>9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20" s="3" customFormat="1" ht="19.5">
      <c r="A16" s="50"/>
      <c r="B16" s="50"/>
      <c r="C16" s="50" t="s">
        <v>8</v>
      </c>
      <c r="D16" s="57"/>
      <c r="E16" s="111">
        <f ca="1">F11+F14</f>
        <v>0</v>
      </c>
      <c r="F16" s="112"/>
      <c r="G16" s="112"/>
      <c r="H16" s="113">
        <f ca="1">I11+I14</f>
        <v>0</v>
      </c>
      <c r="I16" s="114"/>
      <c r="J16" s="114"/>
      <c r="K16" s="118">
        <f ca="1">L11+L14</f>
        <v>0</v>
      </c>
      <c r="L16" s="119"/>
      <c r="M16" s="119"/>
      <c r="N16" s="115">
        <f ca="1">O11+O14</f>
        <v>0</v>
      </c>
      <c r="O16" s="116"/>
      <c r="P16" s="116"/>
      <c r="Q16" s="117">
        <f ca="1">R11+R14</f>
        <v>0</v>
      </c>
      <c r="R16" s="117"/>
      <c r="S16" s="117"/>
      <c r="T16" s="6"/>
    </row>
    <row r="17" spans="1:19" s="4" customFormat="1" ht="19.5" hidden="1">
      <c r="A17" s="56"/>
      <c r="B17" s="56"/>
      <c r="C17" s="56"/>
      <c r="D17" s="56"/>
      <c r="E17" s="58">
        <f t="shared" ref="E17:G18" si="4">E12</f>
        <v>0</v>
      </c>
      <c r="F17" s="58">
        <f t="shared" ca="1" si="4"/>
        <v>0</v>
      </c>
      <c r="G17" s="58">
        <f t="shared" ca="1" si="4"/>
        <v>0</v>
      </c>
      <c r="H17" s="58">
        <f t="shared" ref="H17:J18" ca="1" si="5">H12</f>
        <v>0</v>
      </c>
      <c r="I17" s="58">
        <f t="shared" ca="1" si="5"/>
        <v>0</v>
      </c>
      <c r="J17" s="58">
        <f t="shared" ca="1" si="5"/>
        <v>0</v>
      </c>
      <c r="K17" s="73">
        <f t="shared" ref="K17:M17" ca="1" si="6">K12</f>
        <v>0</v>
      </c>
      <c r="L17" s="73">
        <f t="shared" ca="1" si="6"/>
        <v>0</v>
      </c>
      <c r="M17" s="73">
        <f t="shared" ca="1" si="6"/>
        <v>0</v>
      </c>
      <c r="N17" s="58">
        <f t="shared" ref="N17:P18" ca="1" si="7">N12</f>
        <v>0</v>
      </c>
      <c r="O17" s="58">
        <f t="shared" ca="1" si="7"/>
        <v>0</v>
      </c>
      <c r="P17" s="58">
        <f t="shared" ca="1" si="7"/>
        <v>0</v>
      </c>
      <c r="Q17" s="58">
        <f t="shared" ref="Q17:S18" ca="1" si="8">Q12</f>
        <v>0</v>
      </c>
      <c r="R17" s="58">
        <f t="shared" ca="1" si="8"/>
        <v>0</v>
      </c>
      <c r="S17" s="58">
        <f t="shared" ca="1" si="8"/>
        <v>0</v>
      </c>
    </row>
    <row r="18" spans="1:19" s="4" customFormat="1" ht="15.75" hidden="1">
      <c r="A18" s="59"/>
      <c r="B18" s="59"/>
      <c r="C18" s="59"/>
      <c r="D18" s="59"/>
      <c r="E18" s="5">
        <f t="shared" si="4"/>
        <v>0</v>
      </c>
      <c r="F18" s="5">
        <f t="shared" ca="1" si="4"/>
        <v>0</v>
      </c>
      <c r="G18" s="5">
        <f t="shared" ca="1" si="4"/>
        <v>0</v>
      </c>
      <c r="H18" s="5">
        <f t="shared" ca="1" si="5"/>
        <v>0</v>
      </c>
      <c r="I18" s="5">
        <f t="shared" ca="1" si="5"/>
        <v>0</v>
      </c>
      <c r="J18" s="5">
        <f t="shared" ca="1" si="5"/>
        <v>0</v>
      </c>
      <c r="K18" s="74">
        <f t="shared" ref="K18:M18" ca="1" si="9">K13</f>
        <v>0</v>
      </c>
      <c r="L18" s="74">
        <f t="shared" ca="1" si="9"/>
        <v>0</v>
      </c>
      <c r="M18" s="74">
        <f t="shared" ca="1" si="9"/>
        <v>0</v>
      </c>
      <c r="N18" s="5">
        <f t="shared" ca="1" si="7"/>
        <v>0</v>
      </c>
      <c r="O18" s="5">
        <f t="shared" ca="1" si="7"/>
        <v>0</v>
      </c>
      <c r="P18" s="5">
        <f t="shared" ca="1" si="7"/>
        <v>0</v>
      </c>
      <c r="Q18" s="5">
        <f t="shared" ca="1" si="8"/>
        <v>0</v>
      </c>
      <c r="R18" s="5">
        <f t="shared" ca="1" si="8"/>
        <v>0</v>
      </c>
      <c r="S18" s="5">
        <f t="shared" ca="1" si="8"/>
        <v>0</v>
      </c>
    </row>
    <row r="19" spans="1:19" s="4" customFormat="1" ht="15.75" hidden="1">
      <c r="A19" s="59"/>
      <c r="B19" s="59"/>
      <c r="C19" s="59"/>
      <c r="D19" s="59"/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74">
        <v>0</v>
      </c>
      <c r="L19" s="74">
        <v>0</v>
      </c>
      <c r="M19" s="74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s="4" customFormat="1" ht="15.75" hidden="1">
      <c r="A20" s="59"/>
      <c r="B20" s="59"/>
      <c r="C20" s="59"/>
      <c r="D20" s="59"/>
      <c r="E20" s="5">
        <f t="shared" ref="E20:S20" si="10">SUM(E17:E19)</f>
        <v>0</v>
      </c>
      <c r="F20" s="5">
        <f t="shared" ca="1" si="10"/>
        <v>0</v>
      </c>
      <c r="G20" s="5">
        <f t="shared" ca="1" si="10"/>
        <v>0</v>
      </c>
      <c r="H20" s="5">
        <f t="shared" ca="1" si="10"/>
        <v>0</v>
      </c>
      <c r="I20" s="5">
        <f t="shared" ca="1" si="10"/>
        <v>0</v>
      </c>
      <c r="J20" s="5">
        <f t="shared" ca="1" si="10"/>
        <v>0</v>
      </c>
      <c r="K20" s="74">
        <f t="shared" ca="1" si="10"/>
        <v>0</v>
      </c>
      <c r="L20" s="74">
        <f t="shared" ca="1" si="10"/>
        <v>0</v>
      </c>
      <c r="M20" s="74">
        <f t="shared" ca="1" si="10"/>
        <v>0</v>
      </c>
      <c r="N20" s="5">
        <f t="shared" ca="1" si="10"/>
        <v>0</v>
      </c>
      <c r="O20" s="5">
        <f t="shared" ca="1" si="10"/>
        <v>0</v>
      </c>
      <c r="P20" s="5">
        <f t="shared" ca="1" si="10"/>
        <v>0</v>
      </c>
      <c r="Q20" s="5">
        <f t="shared" ca="1" si="10"/>
        <v>0</v>
      </c>
      <c r="R20" s="5">
        <f t="shared" ca="1" si="10"/>
        <v>0</v>
      </c>
      <c r="S20" s="5">
        <f t="shared" ca="1" si="10"/>
        <v>0</v>
      </c>
    </row>
    <row r="21" spans="1:19" s="4" customFormat="1" ht="15.75" hidden="1">
      <c r="A21" s="60"/>
      <c r="B21" s="60"/>
      <c r="C21" s="60"/>
      <c r="D21" s="60"/>
      <c r="E21" s="35"/>
      <c r="F21" s="35"/>
      <c r="G21" s="35"/>
      <c r="H21" s="35"/>
      <c r="I21" s="35"/>
      <c r="J21" s="35"/>
      <c r="K21" s="75"/>
      <c r="L21" s="75"/>
      <c r="M21" s="75"/>
      <c r="N21" s="35"/>
      <c r="O21" s="35"/>
      <c r="P21" s="35"/>
      <c r="Q21" s="35"/>
      <c r="R21" s="35"/>
      <c r="S21" s="35"/>
    </row>
    <row r="22" spans="1:19" s="4" customFormat="1" ht="15.75" hidden="1">
      <c r="A22" s="59"/>
      <c r="B22" s="59"/>
      <c r="C22" s="37" t="s">
        <v>15</v>
      </c>
      <c r="D22" s="61"/>
      <c r="E22" s="16"/>
      <c r="F22" s="13"/>
      <c r="G22" s="13"/>
      <c r="H22" s="7"/>
      <c r="I22" s="7"/>
      <c r="J22" s="7"/>
      <c r="K22" s="76"/>
      <c r="L22" s="76"/>
      <c r="M22" s="76"/>
      <c r="N22" s="19"/>
      <c r="O22" s="19"/>
      <c r="P22" s="19"/>
      <c r="Q22" s="25"/>
      <c r="R22" s="25"/>
      <c r="S22" s="25"/>
    </row>
    <row r="23" spans="1:19" s="4" customFormat="1" ht="15.75" hidden="1">
      <c r="A23" s="59"/>
      <c r="B23" s="59"/>
      <c r="C23" s="37" t="s">
        <v>16</v>
      </c>
      <c r="D23" s="61"/>
      <c r="E23" s="16">
        <f>+E27/2</f>
        <v>0</v>
      </c>
      <c r="F23" s="16">
        <f t="shared" ref="F23:G23" ca="1" si="11">+F27/2</f>
        <v>0</v>
      </c>
      <c r="G23" s="16">
        <f t="shared" ca="1" si="11"/>
        <v>0</v>
      </c>
      <c r="H23" s="10">
        <f ca="1">+H27/2</f>
        <v>0</v>
      </c>
      <c r="I23" s="10">
        <f t="shared" ref="I23:J23" ca="1" si="12">+I27/2</f>
        <v>0</v>
      </c>
      <c r="J23" s="10">
        <f t="shared" ca="1" si="12"/>
        <v>0</v>
      </c>
      <c r="K23" s="77">
        <f ca="1">+K27/2</f>
        <v>0</v>
      </c>
      <c r="L23" s="77">
        <f t="shared" ref="L23:M23" ca="1" si="13">+L27/2</f>
        <v>0</v>
      </c>
      <c r="M23" s="77">
        <f t="shared" ca="1" si="13"/>
        <v>0</v>
      </c>
      <c r="N23" s="22">
        <f ca="1">+N27/2</f>
        <v>0</v>
      </c>
      <c r="O23" s="22">
        <f t="shared" ref="O23:P23" ca="1" si="14">+O27/2</f>
        <v>0</v>
      </c>
      <c r="P23" s="22">
        <f t="shared" ca="1" si="14"/>
        <v>0</v>
      </c>
      <c r="Q23" s="28">
        <f ca="1">+Q27/2</f>
        <v>0</v>
      </c>
      <c r="R23" s="28">
        <f t="shared" ref="R23:S23" ca="1" si="15">+R27/2</f>
        <v>0</v>
      </c>
      <c r="S23" s="28">
        <f t="shared" ca="1" si="15"/>
        <v>0</v>
      </c>
    </row>
    <row r="24" spans="1:19" s="4" customFormat="1" ht="15.75" hidden="1">
      <c r="A24" s="59"/>
      <c r="B24" s="59"/>
      <c r="C24" s="38" t="s">
        <v>17</v>
      </c>
      <c r="D24" s="61"/>
      <c r="E24" s="16">
        <f>ROUNDUP(+E27*0.8,0)</f>
        <v>0</v>
      </c>
      <c r="F24" s="16">
        <f t="shared" ref="F24:G24" ca="1" si="16">ROUNDUP(+F27*0.8,0)</f>
        <v>0</v>
      </c>
      <c r="G24" s="16">
        <f t="shared" ca="1" si="16"/>
        <v>0</v>
      </c>
      <c r="H24" s="10">
        <f ca="1">ROUNDUP(+H27*0.8,0)</f>
        <v>0</v>
      </c>
      <c r="I24" s="10">
        <f t="shared" ref="I24:J24" ca="1" si="17">ROUNDUP(+I27*0.8,0)</f>
        <v>0</v>
      </c>
      <c r="J24" s="10">
        <f t="shared" ca="1" si="17"/>
        <v>0</v>
      </c>
      <c r="K24" s="77">
        <f ca="1">ROUNDUP(+K27*0.8,0)</f>
        <v>0</v>
      </c>
      <c r="L24" s="77">
        <f t="shared" ref="L24:M24" ca="1" si="18">ROUNDUP(+L27*0.8,0)</f>
        <v>0</v>
      </c>
      <c r="M24" s="77">
        <f t="shared" ca="1" si="18"/>
        <v>0</v>
      </c>
      <c r="N24" s="22">
        <f ca="1">ROUNDUP(+N27*0.8,0)</f>
        <v>0</v>
      </c>
      <c r="O24" s="22">
        <f t="shared" ref="O24:P24" ca="1" si="19">ROUNDUP(+O27*0.8,0)</f>
        <v>0</v>
      </c>
      <c r="P24" s="22">
        <f t="shared" ca="1" si="19"/>
        <v>0</v>
      </c>
      <c r="Q24" s="28">
        <f ca="1">ROUNDUP(+Q27*0.8,0)</f>
        <v>0</v>
      </c>
      <c r="R24" s="28">
        <f t="shared" ref="R24:S24" ca="1" si="20">ROUNDUP(+R27*0.8,0)</f>
        <v>0</v>
      </c>
      <c r="S24" s="28">
        <f t="shared" ca="1" si="20"/>
        <v>0</v>
      </c>
    </row>
    <row r="25" spans="1:19" s="4" customFormat="1" ht="15.75" hidden="1">
      <c r="A25" s="59"/>
      <c r="B25" s="59"/>
      <c r="C25" s="38"/>
      <c r="D25" s="61"/>
      <c r="E25" s="39">
        <f>+E24-ROUNDUP(E23,0)</f>
        <v>0</v>
      </c>
      <c r="F25" s="39">
        <f t="shared" ref="F25:G25" ca="1" si="21">+F24-ROUNDUP(F23,0)</f>
        <v>0</v>
      </c>
      <c r="G25" s="39">
        <f t="shared" ca="1" si="21"/>
        <v>0</v>
      </c>
      <c r="H25" s="40">
        <f ca="1">+H24-ROUNDUP(H23,0)</f>
        <v>0</v>
      </c>
      <c r="I25" s="40">
        <f t="shared" ref="I25" ca="1" si="22">+I24-ROUNDUP(I23,0)</f>
        <v>0</v>
      </c>
      <c r="J25" s="40">
        <f t="shared" ref="J25" ca="1" si="23">+J24-ROUNDUP(J23,0)</f>
        <v>0</v>
      </c>
      <c r="K25" s="78">
        <f ca="1">+K24-ROUNDUP(K23,0)</f>
        <v>0</v>
      </c>
      <c r="L25" s="78">
        <f t="shared" ref="L25:M25" ca="1" si="24">+L24-ROUNDUP(L23,0)</f>
        <v>0</v>
      </c>
      <c r="M25" s="78">
        <f t="shared" ca="1" si="24"/>
        <v>0</v>
      </c>
      <c r="N25" s="41">
        <f ca="1">+N24-ROUNDUP(N23,0)</f>
        <v>0</v>
      </c>
      <c r="O25" s="41">
        <f t="shared" ref="O25" ca="1" si="25">+O24-ROUNDUP(O23,0)</f>
        <v>0</v>
      </c>
      <c r="P25" s="41">
        <f t="shared" ref="P25" ca="1" si="26">+P24-ROUNDUP(P23,0)</f>
        <v>0</v>
      </c>
      <c r="Q25" s="42">
        <f ca="1">+Q24-ROUNDUP(Q23,0)</f>
        <v>0</v>
      </c>
      <c r="R25" s="42">
        <f t="shared" ref="R25" ca="1" si="27">+R24-ROUNDUP(R23,0)</f>
        <v>0</v>
      </c>
      <c r="S25" s="42">
        <f t="shared" ref="S25" ca="1" si="28">+S24-ROUNDUP(S23,0)</f>
        <v>0</v>
      </c>
    </row>
    <row r="26" spans="1:19" s="4" customFormat="1" ht="15.75" hidden="1">
      <c r="A26" s="59"/>
      <c r="B26" s="59"/>
      <c r="C26" s="37" t="s">
        <v>18</v>
      </c>
      <c r="D26" s="61"/>
      <c r="E26" s="16">
        <f>+E27*0.2</f>
        <v>0</v>
      </c>
      <c r="F26" s="16">
        <f t="shared" ref="F26:G26" ca="1" si="29">+F27*0.2</f>
        <v>0</v>
      </c>
      <c r="G26" s="16">
        <f t="shared" ca="1" si="29"/>
        <v>0</v>
      </c>
      <c r="H26" s="10">
        <f ca="1">+H27*0.2</f>
        <v>0</v>
      </c>
      <c r="I26" s="10">
        <f t="shared" ref="I26" ca="1" si="30">+I27*0.2</f>
        <v>0</v>
      </c>
      <c r="J26" s="10">
        <f t="shared" ref="J26" ca="1" si="31">+J27*0.2</f>
        <v>0</v>
      </c>
      <c r="K26" s="77">
        <f ca="1">+K27*0.2</f>
        <v>0</v>
      </c>
      <c r="L26" s="77">
        <f t="shared" ref="L26:M26" ca="1" si="32">+L27*0.2</f>
        <v>0</v>
      </c>
      <c r="M26" s="77">
        <f t="shared" ca="1" si="32"/>
        <v>0</v>
      </c>
      <c r="N26" s="22">
        <f ca="1">+N27*0.2</f>
        <v>0</v>
      </c>
      <c r="O26" s="22">
        <f t="shared" ref="O26" ca="1" si="33">+O27*0.2</f>
        <v>0</v>
      </c>
      <c r="P26" s="22">
        <f t="shared" ref="P26" ca="1" si="34">+P27*0.2</f>
        <v>0</v>
      </c>
      <c r="Q26" s="28">
        <f ca="1">+Q27*0.2</f>
        <v>0</v>
      </c>
      <c r="R26" s="28">
        <f t="shared" ref="R26" ca="1" si="35">+R27*0.2</f>
        <v>0</v>
      </c>
      <c r="S26" s="28">
        <f t="shared" ref="S26" ca="1" si="36">+S27*0.2</f>
        <v>0</v>
      </c>
    </row>
    <row r="27" spans="1:19" s="4" customFormat="1" ht="15.75" hidden="1">
      <c r="A27" s="59"/>
      <c r="B27" s="59"/>
      <c r="C27" s="37" t="s">
        <v>19</v>
      </c>
      <c r="D27" s="61"/>
      <c r="E27" s="97">
        <f>IF(E20&gt;6,IF(E20&gt;301,0,(+E17/8+(+E18+E19)/12)),0)</f>
        <v>0</v>
      </c>
      <c r="F27" s="97">
        <f t="shared" ref="F27:S27" ca="1" si="37">IF(F20&gt;6,IF(F20&gt;301,0,(+F17/8+(+F18+F19)/12)),0)</f>
        <v>0</v>
      </c>
      <c r="G27" s="97">
        <f t="shared" ca="1" si="37"/>
        <v>0</v>
      </c>
      <c r="H27" s="97">
        <f t="shared" ca="1" si="37"/>
        <v>0</v>
      </c>
      <c r="I27" s="97">
        <f t="shared" ca="1" si="37"/>
        <v>0</v>
      </c>
      <c r="J27" s="97">
        <f t="shared" ca="1" si="37"/>
        <v>0</v>
      </c>
      <c r="K27" s="97">
        <f t="shared" ca="1" si="37"/>
        <v>0</v>
      </c>
      <c r="L27" s="97">
        <f t="shared" ca="1" si="37"/>
        <v>0</v>
      </c>
      <c r="M27" s="97">
        <f t="shared" ca="1" si="37"/>
        <v>0</v>
      </c>
      <c r="N27" s="97">
        <f t="shared" ca="1" si="37"/>
        <v>0</v>
      </c>
      <c r="O27" s="97">
        <f t="shared" ca="1" si="37"/>
        <v>0</v>
      </c>
      <c r="P27" s="97">
        <f t="shared" ca="1" si="37"/>
        <v>0</v>
      </c>
      <c r="Q27" s="97">
        <f t="shared" ca="1" si="37"/>
        <v>0</v>
      </c>
      <c r="R27" s="97">
        <f t="shared" ca="1" si="37"/>
        <v>0</v>
      </c>
      <c r="S27" s="97">
        <f t="shared" ca="1" si="37"/>
        <v>0</v>
      </c>
    </row>
    <row r="28" spans="1:19" s="4" customFormat="1" ht="15.75" hidden="1">
      <c r="A28" s="59"/>
      <c r="B28" s="59"/>
      <c r="C28" s="37" t="s">
        <v>20</v>
      </c>
      <c r="D28" s="61"/>
      <c r="E28" s="39">
        <f>IF(E20&gt;50,E27+1,E27)</f>
        <v>0</v>
      </c>
      <c r="F28" s="39">
        <f t="shared" ref="F28:G28" ca="1" si="38">IF(F20&gt;50,F27+1,F27)</f>
        <v>0</v>
      </c>
      <c r="G28" s="39">
        <f t="shared" ca="1" si="38"/>
        <v>0</v>
      </c>
      <c r="H28" s="40">
        <f ca="1">IF(H20&gt;50,H27+1,H27)</f>
        <v>0</v>
      </c>
      <c r="I28" s="40">
        <f t="shared" ref="I28" ca="1" si="39">IF(I20&gt;50,I27+1,I27)</f>
        <v>0</v>
      </c>
      <c r="J28" s="40">
        <f t="shared" ref="J28" ca="1" si="40">IF(J20&gt;50,J27+1,J27)</f>
        <v>0</v>
      </c>
      <c r="K28" s="78">
        <f ca="1">IF(K20&gt;50,K27+1,K27)</f>
        <v>0</v>
      </c>
      <c r="L28" s="78">
        <f t="shared" ref="L28:M28" ca="1" si="41">IF(L20&gt;50,L27+1,L27)</f>
        <v>0</v>
      </c>
      <c r="M28" s="78">
        <f t="shared" ca="1" si="41"/>
        <v>0</v>
      </c>
      <c r="N28" s="41">
        <f ca="1">IF(N20&gt;50,N27+1,N27)</f>
        <v>0</v>
      </c>
      <c r="O28" s="41">
        <f t="shared" ref="O28" ca="1" si="42">IF(O20&gt;50,O27+1,O27)</f>
        <v>0</v>
      </c>
      <c r="P28" s="41">
        <f t="shared" ref="P28" ca="1" si="43">IF(P20&gt;50,P27+1,P27)</f>
        <v>0</v>
      </c>
      <c r="Q28" s="42">
        <f ca="1">IF(Q20&gt;50,Q27+1,Q27)</f>
        <v>0</v>
      </c>
      <c r="R28" s="42">
        <f t="shared" ref="R28" ca="1" si="44">IF(R20&gt;50,R27+1,R27)</f>
        <v>0</v>
      </c>
      <c r="S28" s="42">
        <f t="shared" ref="S28" ca="1" si="45">IF(S20&gt;50,S27+1,S27)</f>
        <v>0</v>
      </c>
    </row>
    <row r="29" spans="1:19" s="4" customFormat="1" ht="64.5" hidden="1" customHeight="1">
      <c r="A29" s="59"/>
      <c r="B29" s="59"/>
      <c r="C29" s="37"/>
      <c r="D29" s="61"/>
      <c r="E29" s="43" t="str">
        <f>IF(E20&gt;300,"dépassement de l'effectif autorisé"," ")</f>
        <v xml:space="preserve"> </v>
      </c>
      <c r="F29" s="43" t="str">
        <f t="shared" ref="F29:G29" ca="1" si="46">IF(F20&gt;300,"dépassement de l'effectif autorisé"," ")</f>
        <v xml:space="preserve"> </v>
      </c>
      <c r="G29" s="43" t="str">
        <f t="shared" ca="1" si="46"/>
        <v xml:space="preserve"> </v>
      </c>
      <c r="H29" s="44" t="str">
        <f ca="1">IF(H20&gt;300,"dépassement de l'effectif autorisé"," ")</f>
        <v xml:space="preserve"> </v>
      </c>
      <c r="I29" s="44" t="str">
        <f t="shared" ref="I29:J29" ca="1" si="47">IF(I20&gt;300,"dépassement de l'effectif autorisé"," ")</f>
        <v xml:space="preserve"> </v>
      </c>
      <c r="J29" s="44" t="str">
        <f t="shared" ca="1" si="47"/>
        <v xml:space="preserve"> </v>
      </c>
      <c r="K29" s="79" t="str">
        <f ca="1">IF(K20&gt;300,"dépassement de l'effectif autorisé"," ")</f>
        <v xml:space="preserve"> </v>
      </c>
      <c r="L29" s="79" t="str">
        <f t="shared" ref="L29:M29" ca="1" si="48">IF(L20&gt;300,"dépassement de l'effectif autorisé"," ")</f>
        <v xml:space="preserve"> </v>
      </c>
      <c r="M29" s="79" t="str">
        <f t="shared" ca="1" si="48"/>
        <v xml:space="preserve"> </v>
      </c>
      <c r="N29" s="45" t="str">
        <f ca="1">IF(N20&gt;300,"dépassement de l'effectif autorisé"," ")</f>
        <v xml:space="preserve"> </v>
      </c>
      <c r="O29" s="45" t="str">
        <f t="shared" ref="O29:P29" ca="1" si="49">IF(O20&gt;300,"dépassement de l'effectif autorisé"," ")</f>
        <v xml:space="preserve"> </v>
      </c>
      <c r="P29" s="45" t="str">
        <f t="shared" ca="1" si="49"/>
        <v xml:space="preserve"> </v>
      </c>
      <c r="Q29" s="46" t="str">
        <f ca="1">IF(Q20&gt;300,"dépassement de l'effectif autorisé"," ")</f>
        <v xml:space="preserve"> </v>
      </c>
      <c r="R29" s="46" t="str">
        <f t="shared" ref="R29:S29" ca="1" si="50">IF(R20&gt;300,"dépassement de l'effectif autorisé"," ")</f>
        <v xml:space="preserve"> </v>
      </c>
      <c r="S29" s="46" t="str">
        <f t="shared" ca="1" si="50"/>
        <v xml:space="preserve"> </v>
      </c>
    </row>
    <row r="30" spans="1:19" s="4" customFormat="1" ht="100.5" customHeight="1">
      <c r="A30" s="59"/>
      <c r="B30" s="59"/>
      <c r="C30" s="37"/>
      <c r="D30" s="61"/>
      <c r="E30" s="43" t="str">
        <f>IF(IF(E20&gt;0,E20,13)&lt;8,"un centre de loisirs reçoit au minimum 8 mineurs"," ")</f>
        <v xml:space="preserve"> </v>
      </c>
      <c r="F30" s="43" t="str">
        <f t="shared" ref="F30:G30" ca="1" si="51">IF(IF(F20&gt;0,F20,13)&lt;8,"un centre de loisirs reçoit au minimum 8 mineurs"," ")</f>
        <v xml:space="preserve"> </v>
      </c>
      <c r="G30" s="43" t="str">
        <f t="shared" ca="1" si="51"/>
        <v xml:space="preserve"> </v>
      </c>
      <c r="H30" s="44" t="str">
        <f ca="1">IF(IF(H20&gt;0,H20,13)&lt;8,"un centre de loisirs reçoit au minimum 8 mineurs"," ")</f>
        <v xml:space="preserve"> </v>
      </c>
      <c r="I30" s="44" t="str">
        <f t="shared" ref="I30:J30" ca="1" si="52">IF(IF(I20&gt;0,I20,13)&lt;8,"un centre de loisirs reçoit au minimum 8 mineurs"," ")</f>
        <v xml:space="preserve"> </v>
      </c>
      <c r="J30" s="44" t="str">
        <f t="shared" ca="1" si="52"/>
        <v xml:space="preserve"> </v>
      </c>
      <c r="K30" s="79" t="str">
        <f ca="1">IF(IF(K20&gt;0,K20,13)&lt;8,"un centre de loisirs reçoit au minimum 8 mineurs"," ")</f>
        <v xml:space="preserve"> </v>
      </c>
      <c r="L30" s="79" t="str">
        <f t="shared" ref="L30:M30" ca="1" si="53">IF(IF(L20&gt;0,L20,13)&lt;8,"un centre de loisirs reçoit au minimum 8 mineurs"," ")</f>
        <v xml:space="preserve"> </v>
      </c>
      <c r="M30" s="79" t="str">
        <f t="shared" ca="1" si="53"/>
        <v xml:space="preserve"> </v>
      </c>
      <c r="N30" s="45" t="str">
        <f ca="1">IF(IF(N20&gt;0,N20,13)&lt;8,"un centre de loisirs reçoit au minimum 8 mineurs"," ")</f>
        <v xml:space="preserve"> </v>
      </c>
      <c r="O30" s="45" t="str">
        <f t="shared" ref="O30:P30" ca="1" si="54">IF(IF(O20&gt;0,O20,13)&lt;8,"un centre de loisirs reçoit au minimum 8 mineurs"," ")</f>
        <v xml:space="preserve"> </v>
      </c>
      <c r="P30" s="45" t="str">
        <f t="shared" ca="1" si="54"/>
        <v xml:space="preserve"> </v>
      </c>
      <c r="Q30" s="46" t="str">
        <f ca="1">IF(IF(Q20&gt;0,Q20,13)&lt;8,"un centre de loisirs reçoit au minimum 8 mineurs"," ")</f>
        <v xml:space="preserve"> </v>
      </c>
      <c r="R30" s="46" t="str">
        <f t="shared" ref="R30:S30" ca="1" si="55">IF(IF(R20&gt;0,R20,13)&lt;8,"un centre de loisirs reçoit au minimum 8 mineurs"," ")</f>
        <v xml:space="preserve"> </v>
      </c>
      <c r="S30" s="46" t="str">
        <f t="shared" ca="1" si="55"/>
        <v xml:space="preserve"> </v>
      </c>
    </row>
    <row r="31" spans="1:19" s="4" customFormat="1" ht="15.75">
      <c r="A31" s="59"/>
      <c r="B31" s="59"/>
      <c r="C31" s="47" t="s">
        <v>21</v>
      </c>
      <c r="D31" s="61"/>
      <c r="E31" s="14">
        <f>IF(E27&lt;=0,0,+ROUNDUP(E23,0))</f>
        <v>0</v>
      </c>
      <c r="F31" s="14">
        <f t="shared" ref="F31:G31" ca="1" si="56">IF(F27&lt;=0,0,+ROUNDUP(F23,0))</f>
        <v>0</v>
      </c>
      <c r="G31" s="14">
        <f t="shared" ca="1" si="56"/>
        <v>0</v>
      </c>
      <c r="H31" s="8">
        <f ca="1">IF(H27&lt;=0,0,+ROUNDUP(H23,0))</f>
        <v>0</v>
      </c>
      <c r="I31" s="8">
        <f t="shared" ref="I31:J31" ca="1" si="57">IF(I27&lt;=0,0,+ROUNDUP(I23,0))</f>
        <v>0</v>
      </c>
      <c r="J31" s="8">
        <f t="shared" ca="1" si="57"/>
        <v>0</v>
      </c>
      <c r="K31" s="80">
        <f ca="1">IF(K27&lt;=0,0,+ROUNDUP(K23,0))</f>
        <v>0</v>
      </c>
      <c r="L31" s="80">
        <f t="shared" ref="L31:M31" ca="1" si="58">IF(L27&lt;=0,0,+ROUNDUP(L23,0))</f>
        <v>0</v>
      </c>
      <c r="M31" s="80">
        <f t="shared" ca="1" si="58"/>
        <v>0</v>
      </c>
      <c r="N31" s="20">
        <f ca="1">IF(N27&lt;=0,0,+ROUNDUP(N23,0))</f>
        <v>0</v>
      </c>
      <c r="O31" s="20">
        <f t="shared" ref="O31:P31" ca="1" si="59">IF(O27&lt;=0,0,+ROUNDUP(O23,0))</f>
        <v>0</v>
      </c>
      <c r="P31" s="20">
        <f t="shared" ca="1" si="59"/>
        <v>0</v>
      </c>
      <c r="Q31" s="26">
        <f ca="1">IF(Q27&lt;=0,0,+ROUNDUP(Q23,0))</f>
        <v>0</v>
      </c>
      <c r="R31" s="26">
        <f t="shared" ref="R31:S31" ca="1" si="60">IF(R27&lt;=0,0,+ROUNDUP(R23,0))</f>
        <v>0</v>
      </c>
      <c r="S31" s="26">
        <f t="shared" ca="1" si="60"/>
        <v>0</v>
      </c>
    </row>
    <row r="32" spans="1:19" s="4" customFormat="1" ht="15.75">
      <c r="A32" s="59"/>
      <c r="B32" s="59"/>
      <c r="C32" s="47" t="s">
        <v>22</v>
      </c>
      <c r="D32" s="61"/>
      <c r="E32" s="15">
        <f>IF(E27&lt;1,0,E25)</f>
        <v>0</v>
      </c>
      <c r="F32" s="15">
        <f t="shared" ref="F32:G32" ca="1" si="61">IF(F27&lt;1,0,F25)</f>
        <v>0</v>
      </c>
      <c r="G32" s="15">
        <f t="shared" ca="1" si="61"/>
        <v>0</v>
      </c>
      <c r="H32" s="9">
        <f ca="1">IF(H27&lt;1,0,H25)</f>
        <v>0</v>
      </c>
      <c r="I32" s="9">
        <f t="shared" ref="I32:J32" ca="1" si="62">IF(I27&lt;1,0,I25)</f>
        <v>0</v>
      </c>
      <c r="J32" s="9">
        <f t="shared" ca="1" si="62"/>
        <v>0</v>
      </c>
      <c r="K32" s="81">
        <f ca="1">IF(K27&lt;1,0,K25)</f>
        <v>0</v>
      </c>
      <c r="L32" s="81">
        <f t="shared" ref="L32:M32" ca="1" si="63">IF(L27&lt;1,0,L25)</f>
        <v>0</v>
      </c>
      <c r="M32" s="81">
        <f t="shared" ca="1" si="63"/>
        <v>0</v>
      </c>
      <c r="N32" s="21">
        <f ca="1">IF(N27&lt;1,0,N25)</f>
        <v>0</v>
      </c>
      <c r="O32" s="21">
        <f t="shared" ref="O32:P32" ca="1" si="64">IF(O27&lt;1,0,O25)</f>
        <v>0</v>
      </c>
      <c r="P32" s="21">
        <f t="shared" ca="1" si="64"/>
        <v>0</v>
      </c>
      <c r="Q32" s="27">
        <f ca="1">IF(Q27&lt;1,0,Q25)</f>
        <v>0</v>
      </c>
      <c r="R32" s="27">
        <f t="shared" ref="R32:S32" ca="1" si="65">IF(R27&lt;1,0,R25)</f>
        <v>0</v>
      </c>
      <c r="S32" s="27">
        <f t="shared" ca="1" si="65"/>
        <v>0</v>
      </c>
    </row>
    <row r="33" spans="1:19" s="4" customFormat="1" ht="15.75">
      <c r="A33" s="59"/>
      <c r="B33" s="59"/>
      <c r="C33" s="47" t="s">
        <v>23</v>
      </c>
      <c r="D33" s="61"/>
      <c r="E33" s="14">
        <f>IF(E27&lt;1,0,+E34-E31-E32)</f>
        <v>0</v>
      </c>
      <c r="F33" s="14">
        <f t="shared" ref="F33:G33" ca="1" si="66">IF(F27&lt;1,0,+F34-F31-F32)</f>
        <v>0</v>
      </c>
      <c r="G33" s="14">
        <f t="shared" ca="1" si="66"/>
        <v>0</v>
      </c>
      <c r="H33" s="8">
        <f ca="1">IF(H27&lt;1,0,+H34-H31-H32)</f>
        <v>0</v>
      </c>
      <c r="I33" s="8">
        <f t="shared" ref="I33" ca="1" si="67">IF(I27&lt;1,0,+I34-I31-I32)</f>
        <v>0</v>
      </c>
      <c r="J33" s="8">
        <f t="shared" ref="J33" ca="1" si="68">IF(J27&lt;1,0,+J34-J31-J32)</f>
        <v>0</v>
      </c>
      <c r="K33" s="80">
        <f ca="1">IF(K27&lt;1,0,+K34-K31-K32)</f>
        <v>0</v>
      </c>
      <c r="L33" s="80">
        <f t="shared" ref="L33:M33" ca="1" si="69">IF(L27&lt;1,0,+L34-L31-L32)</f>
        <v>0</v>
      </c>
      <c r="M33" s="80">
        <f t="shared" ca="1" si="69"/>
        <v>0</v>
      </c>
      <c r="N33" s="20">
        <f ca="1">IF(N27&lt;1,0,+N34-N31-N32)</f>
        <v>0</v>
      </c>
      <c r="O33" s="20">
        <f t="shared" ref="O33" ca="1" si="70">IF(O27&lt;1,0,+O34-O31-O32)</f>
        <v>0</v>
      </c>
      <c r="P33" s="20">
        <f t="shared" ref="P33" ca="1" si="71">IF(P27&lt;1,0,+P34-P31-P32)</f>
        <v>0</v>
      </c>
      <c r="Q33" s="26">
        <f ca="1">IF(Q27&lt;1,0,+Q34-Q31-Q32)</f>
        <v>0</v>
      </c>
      <c r="R33" s="26">
        <f t="shared" ref="R33" ca="1" si="72">IF(R27&lt;1,0,+R34-R31-R32)</f>
        <v>0</v>
      </c>
      <c r="S33" s="26">
        <f t="shared" ref="S33" ca="1" si="73">IF(S27&lt;1,0,+S34-S31-S32)</f>
        <v>0</v>
      </c>
    </row>
    <row r="34" spans="1:19" s="4" customFormat="1" ht="15.75">
      <c r="A34" s="59"/>
      <c r="B34" s="59"/>
      <c r="C34" s="47"/>
      <c r="D34" s="61"/>
      <c r="E34" s="14">
        <f>IF(E27&lt;1,0,+ROUNDUP(E27,0))</f>
        <v>0</v>
      </c>
      <c r="F34" s="14">
        <f t="shared" ref="F34:G34" ca="1" si="74">IF(F27&lt;1,0,+ROUNDUP(F27,0))</f>
        <v>0</v>
      </c>
      <c r="G34" s="14">
        <f t="shared" ca="1" si="74"/>
        <v>0</v>
      </c>
      <c r="H34" s="8">
        <f ca="1">IF(H27&lt;1,0,+ROUNDUP(H27,0))</f>
        <v>0</v>
      </c>
      <c r="I34" s="8">
        <f t="shared" ref="I34:J34" ca="1" si="75">IF(I27&lt;1,0,+ROUNDUP(I27,0))</f>
        <v>0</v>
      </c>
      <c r="J34" s="8">
        <f t="shared" ca="1" si="75"/>
        <v>0</v>
      </c>
      <c r="K34" s="80">
        <f ca="1">IF(K27&lt;1,0,+ROUNDUP(K27,0))</f>
        <v>0</v>
      </c>
      <c r="L34" s="80">
        <f t="shared" ref="L34:M34" ca="1" si="76">IF(L27&lt;1,0,+ROUNDUP(L27,0))</f>
        <v>0</v>
      </c>
      <c r="M34" s="80">
        <f t="shared" ca="1" si="76"/>
        <v>0</v>
      </c>
      <c r="N34" s="20">
        <f ca="1">IF(N27&lt;1,0,+ROUNDUP(N27,0))</f>
        <v>0</v>
      </c>
      <c r="O34" s="20">
        <f t="shared" ref="O34:P34" ca="1" si="77">IF(O27&lt;1,0,+ROUNDUP(O27,0))</f>
        <v>0</v>
      </c>
      <c r="P34" s="20">
        <f t="shared" ca="1" si="77"/>
        <v>0</v>
      </c>
      <c r="Q34" s="26">
        <f ca="1">IF(Q27&lt;1,0,+ROUNDUP(Q27,0))</f>
        <v>0</v>
      </c>
      <c r="R34" s="26">
        <f t="shared" ref="R34:S34" ca="1" si="78">IF(R27&lt;1,0,+ROUNDUP(R27,0))</f>
        <v>0</v>
      </c>
      <c r="S34" s="26">
        <f t="shared" ca="1" si="78"/>
        <v>0</v>
      </c>
    </row>
    <row r="35" spans="1:19" s="4" customFormat="1" ht="15.75">
      <c r="A35" s="59"/>
      <c r="B35" s="59"/>
      <c r="C35" s="48" t="s">
        <v>24</v>
      </c>
      <c r="D35" s="61"/>
      <c r="E35" s="14">
        <f>SUM(E31:E33)</f>
        <v>0</v>
      </c>
      <c r="F35" s="14">
        <f t="shared" ref="F35:G35" ca="1" si="79">SUM(F31:F33)</f>
        <v>0</v>
      </c>
      <c r="G35" s="14">
        <f t="shared" ca="1" si="79"/>
        <v>0</v>
      </c>
      <c r="H35" s="8">
        <f ca="1">SUM(H31:H33)</f>
        <v>0</v>
      </c>
      <c r="I35" s="8">
        <f t="shared" ref="I35:J35" ca="1" si="80">SUM(I31:I33)</f>
        <v>0</v>
      </c>
      <c r="J35" s="8">
        <f t="shared" ca="1" si="80"/>
        <v>0</v>
      </c>
      <c r="K35" s="80">
        <f ca="1">SUM(K31:K33)</f>
        <v>0</v>
      </c>
      <c r="L35" s="80">
        <f t="shared" ref="L35:M35" ca="1" si="81">SUM(L31:L33)</f>
        <v>0</v>
      </c>
      <c r="M35" s="80">
        <f t="shared" ca="1" si="81"/>
        <v>0</v>
      </c>
      <c r="N35" s="20">
        <f ca="1">SUM(N31:N33)</f>
        <v>0</v>
      </c>
      <c r="O35" s="20">
        <f t="shared" ref="O35:P35" ca="1" si="82">SUM(O31:O33)</f>
        <v>0</v>
      </c>
      <c r="P35" s="20">
        <f t="shared" ca="1" si="82"/>
        <v>0</v>
      </c>
      <c r="Q35" s="26">
        <f ca="1">SUM(Q31:Q33)</f>
        <v>0</v>
      </c>
      <c r="R35" s="26">
        <f t="shared" ref="R35:S35" ca="1" si="83">SUM(R31:R33)</f>
        <v>0</v>
      </c>
      <c r="S35" s="26">
        <f t="shared" ca="1" si="83"/>
        <v>0</v>
      </c>
    </row>
    <row r="36" spans="1:19" s="4" customFormat="1" ht="15.75">
      <c r="A36" s="59"/>
      <c r="B36" s="59"/>
      <c r="C36" s="47" t="s">
        <v>25</v>
      </c>
      <c r="D36" s="61"/>
      <c r="E36" s="16"/>
      <c r="F36" s="13"/>
      <c r="G36" s="13"/>
      <c r="H36" s="10"/>
      <c r="I36" s="7"/>
      <c r="J36" s="7"/>
      <c r="K36" s="77"/>
      <c r="L36" s="76"/>
      <c r="M36" s="76"/>
      <c r="N36" s="22"/>
      <c r="O36" s="19"/>
      <c r="P36" s="19"/>
      <c r="Q36" s="28"/>
      <c r="R36" s="25"/>
      <c r="S36" s="25"/>
    </row>
    <row r="37" spans="1:19" s="4" customFormat="1" ht="15.75">
      <c r="A37" s="59"/>
      <c r="B37" s="59"/>
      <c r="C37" s="47" t="s">
        <v>26</v>
      </c>
      <c r="D37" s="61"/>
      <c r="E37" s="17" t="str">
        <f>+IF(E20&gt;0,1,"")</f>
        <v/>
      </c>
      <c r="F37" s="17" t="str">
        <f t="shared" ref="F37:G37" ca="1" si="84">+IF(F20&gt;0,1,"")</f>
        <v/>
      </c>
      <c r="G37" s="17" t="str">
        <f t="shared" ca="1" si="84"/>
        <v/>
      </c>
      <c r="H37" s="11" t="str">
        <f ca="1">+IF(H20&gt;0,1,"")</f>
        <v/>
      </c>
      <c r="I37" s="11" t="str">
        <f t="shared" ref="I37:J37" ca="1" si="85">+IF(I20&gt;0,1,"")</f>
        <v/>
      </c>
      <c r="J37" s="11" t="str">
        <f t="shared" ca="1" si="85"/>
        <v/>
      </c>
      <c r="K37" s="82" t="str">
        <f ca="1">+IF(K20&gt;0,1,"")</f>
        <v/>
      </c>
      <c r="L37" s="82" t="str">
        <f t="shared" ref="L37:M37" ca="1" si="86">+IF(L20&gt;0,1,"")</f>
        <v/>
      </c>
      <c r="M37" s="82" t="str">
        <f t="shared" ca="1" si="86"/>
        <v/>
      </c>
      <c r="N37" s="23" t="str">
        <f ca="1">+IF(N20&gt;0,1,"")</f>
        <v/>
      </c>
      <c r="O37" s="23" t="str">
        <f t="shared" ref="O37:P37" ca="1" si="87">+IF(O20&gt;0,1,"")</f>
        <v/>
      </c>
      <c r="P37" s="23" t="str">
        <f t="shared" ca="1" si="87"/>
        <v/>
      </c>
      <c r="Q37" s="29" t="str">
        <f ca="1">+IF(Q20&gt;0,1,"")</f>
        <v/>
      </c>
      <c r="R37" s="29" t="str">
        <f t="shared" ref="R37:S37" ca="1" si="88">+IF(R20&gt;0,1,"")</f>
        <v/>
      </c>
      <c r="S37" s="29" t="str">
        <f t="shared" ca="1" si="88"/>
        <v/>
      </c>
    </row>
    <row r="38" spans="1:19" s="4" customFormat="1" ht="15.75">
      <c r="A38" s="59"/>
      <c r="B38" s="59"/>
      <c r="C38" s="49" t="s">
        <v>27</v>
      </c>
      <c r="D38" s="61"/>
      <c r="E38" s="18">
        <f>IF(E20&gt;7,ROUNDUP(+E28,0),0)</f>
        <v>0</v>
      </c>
      <c r="F38" s="18">
        <f t="shared" ref="F38:G38" ca="1" si="89">IF(F20&gt;7,ROUNDUP(+F28,0),0)</f>
        <v>0</v>
      </c>
      <c r="G38" s="18">
        <f t="shared" ca="1" si="89"/>
        <v>0</v>
      </c>
      <c r="H38" s="12">
        <f ca="1">IF(H20&gt;7,ROUNDUP(+H28,0),0)</f>
        <v>0</v>
      </c>
      <c r="I38" s="12">
        <f t="shared" ref="I38:J38" ca="1" si="90">IF(I20&gt;7,ROUNDUP(+I28,0),0)</f>
        <v>0</v>
      </c>
      <c r="J38" s="12">
        <f t="shared" ca="1" si="90"/>
        <v>0</v>
      </c>
      <c r="K38" s="83">
        <f ca="1">IF(K20&gt;7,ROUNDUP(+K28,0),0)</f>
        <v>0</v>
      </c>
      <c r="L38" s="83">
        <f t="shared" ref="L38:M38" ca="1" si="91">IF(L20&gt;7,ROUNDUP(+L28,0),0)</f>
        <v>0</v>
      </c>
      <c r="M38" s="83">
        <f t="shared" ca="1" si="91"/>
        <v>0</v>
      </c>
      <c r="N38" s="24">
        <f ca="1">IF(N20&gt;7,ROUNDUP(+N28,0),0)</f>
        <v>0</v>
      </c>
      <c r="O38" s="24">
        <f t="shared" ref="O38:P38" ca="1" si="92">IF(O20&gt;7,ROUNDUP(+O28,0),0)</f>
        <v>0</v>
      </c>
      <c r="P38" s="24">
        <f t="shared" ca="1" si="92"/>
        <v>0</v>
      </c>
      <c r="Q38" s="30">
        <f ca="1">IF(Q20&gt;7,ROUNDUP(+Q28,0),0)</f>
        <v>0</v>
      </c>
      <c r="R38" s="30">
        <f t="shared" ref="R38:S38" ca="1" si="93">IF(R20&gt;7,ROUNDUP(+R28,0),0)</f>
        <v>0</v>
      </c>
      <c r="S38" s="30">
        <f t="shared" ca="1" si="93"/>
        <v>0</v>
      </c>
    </row>
    <row r="39" spans="1:19" s="4" customFormat="1" ht="63">
      <c r="A39" s="59"/>
      <c r="B39" s="59"/>
      <c r="C39" s="47"/>
      <c r="D39" s="61"/>
      <c r="E39" s="31" t="s">
        <v>29</v>
      </c>
      <c r="F39" s="31" t="s">
        <v>28</v>
      </c>
      <c r="G39" s="31" t="s">
        <v>28</v>
      </c>
      <c r="H39" s="32" t="s">
        <v>28</v>
      </c>
      <c r="I39" s="32" t="s">
        <v>28</v>
      </c>
      <c r="J39" s="32" t="s">
        <v>28</v>
      </c>
      <c r="K39" s="84" t="s">
        <v>28</v>
      </c>
      <c r="L39" s="84" t="s">
        <v>28</v>
      </c>
      <c r="M39" s="84" t="s">
        <v>28</v>
      </c>
      <c r="N39" s="33" t="s">
        <v>28</v>
      </c>
      <c r="O39" s="33" t="s">
        <v>28</v>
      </c>
      <c r="P39" s="33" t="s">
        <v>28</v>
      </c>
      <c r="Q39" s="34" t="s">
        <v>28</v>
      </c>
      <c r="R39" s="34" t="s">
        <v>28</v>
      </c>
      <c r="S39" s="34" t="s">
        <v>28</v>
      </c>
    </row>
    <row r="40" spans="1:19" ht="117">
      <c r="A40" s="62"/>
      <c r="B40" s="62"/>
      <c r="C40" s="47"/>
      <c r="D40" s="62"/>
      <c r="E40" s="31" t="s">
        <v>30</v>
      </c>
      <c r="F40" s="31" t="s">
        <v>30</v>
      </c>
      <c r="G40" s="31" t="s">
        <v>30</v>
      </c>
      <c r="H40" s="32" t="s">
        <v>30</v>
      </c>
      <c r="I40" s="32" t="s">
        <v>30</v>
      </c>
      <c r="J40" s="32" t="s">
        <v>30</v>
      </c>
      <c r="K40" s="84" t="s">
        <v>30</v>
      </c>
      <c r="L40" s="84" t="s">
        <v>30</v>
      </c>
      <c r="M40" s="84" t="s">
        <v>30</v>
      </c>
      <c r="N40" s="33" t="s">
        <v>30</v>
      </c>
      <c r="O40" s="33" t="s">
        <v>30</v>
      </c>
      <c r="P40" s="33" t="s">
        <v>30</v>
      </c>
      <c r="Q40" s="34" t="s">
        <v>30</v>
      </c>
      <c r="R40" s="34" t="s">
        <v>30</v>
      </c>
      <c r="S40" s="34" t="s">
        <v>30</v>
      </c>
    </row>
    <row r="41" spans="1:19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85"/>
      <c r="L41" s="85"/>
      <c r="M41" s="85"/>
      <c r="N41" s="36"/>
      <c r="O41" s="36"/>
      <c r="P41" s="36"/>
      <c r="Q41" s="36"/>
      <c r="R41" s="36"/>
      <c r="S41" s="36"/>
    </row>
  </sheetData>
  <protectedRanges>
    <protectedRange password="D957" sqref="A11:S40" name="Plage1"/>
  </protectedRanges>
  <mergeCells count="12">
    <mergeCell ref="E15:S15"/>
    <mergeCell ref="E16:G16"/>
    <mergeCell ref="H16:J16"/>
    <mergeCell ref="N16:P16"/>
    <mergeCell ref="Q16:S16"/>
    <mergeCell ref="K16:M16"/>
    <mergeCell ref="A1:D1"/>
    <mergeCell ref="E1:G1"/>
    <mergeCell ref="H1:J1"/>
    <mergeCell ref="N1:P1"/>
    <mergeCell ref="Q1:S1"/>
    <mergeCell ref="K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sqref="A1:XFD1048576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6" customWidth="1"/>
    <col min="12" max="12" width="7" style="86" customWidth="1"/>
    <col min="13" max="13" width="7.140625" style="86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20" ht="28.5" customHeight="1">
      <c r="A1" s="98" t="s">
        <v>0</v>
      </c>
      <c r="B1" s="98"/>
      <c r="C1" s="98"/>
      <c r="D1" s="98"/>
      <c r="E1" s="99" t="s">
        <v>1</v>
      </c>
      <c r="F1" s="100"/>
      <c r="G1" s="100"/>
      <c r="H1" s="101" t="s">
        <v>2</v>
      </c>
      <c r="I1" s="102"/>
      <c r="J1" s="102"/>
      <c r="K1" s="107" t="s">
        <v>31</v>
      </c>
      <c r="L1" s="108"/>
      <c r="M1" s="108"/>
      <c r="N1" s="103" t="s">
        <v>3</v>
      </c>
      <c r="O1" s="104"/>
      <c r="P1" s="104"/>
      <c r="Q1" s="105" t="s">
        <v>4</v>
      </c>
      <c r="R1" s="106"/>
      <c r="S1" s="106"/>
    </row>
    <row r="2" spans="1:20" ht="31.5" customHeight="1">
      <c r="A2" s="2" t="s">
        <v>10</v>
      </c>
      <c r="B2" s="2" t="s">
        <v>11</v>
      </c>
      <c r="C2" s="2" t="s">
        <v>12</v>
      </c>
      <c r="D2" s="2" t="s">
        <v>13</v>
      </c>
      <c r="E2" s="87" t="s">
        <v>32</v>
      </c>
      <c r="F2" s="87" t="s">
        <v>33</v>
      </c>
      <c r="G2" s="88" t="s">
        <v>34</v>
      </c>
      <c r="H2" s="89" t="s">
        <v>32</v>
      </c>
      <c r="I2" s="89" t="s">
        <v>33</v>
      </c>
      <c r="J2" s="90" t="s">
        <v>34</v>
      </c>
      <c r="K2" s="93" t="s">
        <v>32</v>
      </c>
      <c r="L2" s="93" t="s">
        <v>33</v>
      </c>
      <c r="M2" s="94" t="s">
        <v>34</v>
      </c>
      <c r="N2" s="95" t="s">
        <v>32</v>
      </c>
      <c r="O2" s="95" t="s">
        <v>33</v>
      </c>
      <c r="P2" s="96" t="s">
        <v>34</v>
      </c>
      <c r="Q2" s="91" t="s">
        <v>32</v>
      </c>
      <c r="R2" s="91" t="s">
        <v>33</v>
      </c>
      <c r="S2" s="92" t="s">
        <v>34</v>
      </c>
    </row>
    <row r="3" spans="1:20" ht="19.5">
      <c r="A3" s="63"/>
      <c r="B3" s="64"/>
      <c r="C3" s="64"/>
      <c r="D3" s="65"/>
      <c r="E3" s="66"/>
      <c r="F3" s="67"/>
      <c r="G3" s="67"/>
      <c r="H3" s="68"/>
      <c r="I3" s="68"/>
      <c r="J3" s="68"/>
      <c r="K3" s="71"/>
      <c r="L3" s="71"/>
      <c r="M3" s="71"/>
      <c r="N3" s="69"/>
      <c r="O3" s="69"/>
      <c r="P3" s="69"/>
      <c r="Q3" s="70"/>
      <c r="R3" s="70"/>
      <c r="S3" s="70"/>
    </row>
    <row r="4" spans="1:20" ht="19.5">
      <c r="A4" s="63"/>
      <c r="B4" s="64"/>
      <c r="C4" s="64"/>
      <c r="D4" s="65"/>
      <c r="E4" s="66"/>
      <c r="F4" s="67"/>
      <c r="G4" s="67"/>
      <c r="H4" s="68"/>
      <c r="I4" s="68"/>
      <c r="J4" s="68"/>
      <c r="K4" s="71"/>
      <c r="L4" s="71"/>
      <c r="M4" s="71"/>
      <c r="N4" s="69"/>
      <c r="O4" s="69"/>
      <c r="P4" s="69"/>
      <c r="Q4" s="70"/>
      <c r="R4" s="70"/>
      <c r="S4" s="70"/>
    </row>
    <row r="5" spans="1:20" ht="19.5">
      <c r="A5" s="63"/>
      <c r="B5" s="64"/>
      <c r="C5" s="64"/>
      <c r="D5" s="65"/>
      <c r="E5" s="66"/>
      <c r="F5" s="67"/>
      <c r="G5" s="67"/>
      <c r="H5" s="68"/>
      <c r="I5" s="68"/>
      <c r="J5" s="68"/>
      <c r="K5" s="71"/>
      <c r="L5" s="71"/>
      <c r="M5" s="71"/>
      <c r="N5" s="69"/>
      <c r="O5" s="69"/>
      <c r="P5" s="69"/>
      <c r="Q5" s="70"/>
      <c r="R5" s="70"/>
      <c r="S5" s="70"/>
    </row>
    <row r="6" spans="1:20" ht="19.5">
      <c r="A6" s="63"/>
      <c r="B6" s="64"/>
      <c r="C6" s="64"/>
      <c r="D6" s="65"/>
      <c r="E6" s="66"/>
      <c r="F6" s="67"/>
      <c r="G6" s="67"/>
      <c r="H6" s="68"/>
      <c r="I6" s="68"/>
      <c r="J6" s="68"/>
      <c r="K6" s="71"/>
      <c r="L6" s="71"/>
      <c r="M6" s="71"/>
      <c r="N6" s="69"/>
      <c r="O6" s="69"/>
      <c r="P6" s="69"/>
      <c r="Q6" s="70"/>
      <c r="R6" s="70"/>
      <c r="S6" s="70"/>
    </row>
    <row r="7" spans="1:20" ht="19.5">
      <c r="A7" s="63"/>
      <c r="B7" s="64"/>
      <c r="C7" s="64"/>
      <c r="D7" s="65"/>
      <c r="E7" s="66"/>
      <c r="F7" s="67"/>
      <c r="G7" s="67"/>
      <c r="H7" s="68"/>
      <c r="I7" s="68"/>
      <c r="J7" s="68"/>
      <c r="K7" s="71"/>
      <c r="L7" s="71"/>
      <c r="M7" s="71"/>
      <c r="N7" s="69"/>
      <c r="O7" s="69"/>
      <c r="P7" s="69"/>
      <c r="Q7" s="70"/>
      <c r="R7" s="70"/>
      <c r="S7" s="70"/>
    </row>
    <row r="8" spans="1:20" ht="19.5">
      <c r="A8" s="63"/>
      <c r="B8" s="64"/>
      <c r="C8" s="64"/>
      <c r="D8" s="65"/>
      <c r="E8" s="66"/>
      <c r="F8" s="67"/>
      <c r="G8" s="67"/>
      <c r="H8" s="68"/>
      <c r="I8" s="68"/>
      <c r="J8" s="68"/>
      <c r="K8" s="71"/>
      <c r="L8" s="71"/>
      <c r="M8" s="71"/>
      <c r="N8" s="69"/>
      <c r="O8" s="69"/>
      <c r="P8" s="69"/>
      <c r="Q8" s="70"/>
      <c r="R8" s="70"/>
      <c r="S8" s="70"/>
    </row>
    <row r="9" spans="1:20" ht="19.5">
      <c r="A9" s="63"/>
      <c r="B9" s="64"/>
      <c r="C9" s="64"/>
      <c r="D9" s="65"/>
      <c r="E9" s="66"/>
      <c r="F9" s="67"/>
      <c r="G9" s="67"/>
      <c r="H9" s="68"/>
      <c r="I9" s="68"/>
      <c r="J9" s="68"/>
      <c r="K9" s="71"/>
      <c r="L9" s="71"/>
      <c r="M9" s="71"/>
      <c r="N9" s="69"/>
      <c r="O9" s="69"/>
      <c r="P9" s="69"/>
      <c r="Q9" s="70"/>
      <c r="R9" s="70"/>
      <c r="S9" s="70"/>
    </row>
    <row r="10" spans="1:20" ht="19.5">
      <c r="A10" s="63"/>
      <c r="B10" s="64"/>
      <c r="C10" s="64"/>
      <c r="D10" s="65"/>
      <c r="E10" s="66"/>
      <c r="F10" s="67"/>
      <c r="G10" s="67"/>
      <c r="H10" s="68"/>
      <c r="I10" s="68"/>
      <c r="J10" s="68"/>
      <c r="K10" s="71"/>
      <c r="L10" s="71"/>
      <c r="M10" s="71"/>
      <c r="N10" s="69"/>
      <c r="O10" s="69"/>
      <c r="P10" s="69"/>
      <c r="Q10" s="70"/>
      <c r="R10" s="70"/>
      <c r="S10" s="70"/>
    </row>
    <row r="11" spans="1:20" ht="19.5">
      <c r="A11" s="50"/>
      <c r="B11" s="50"/>
      <c r="C11" s="50" t="s">
        <v>14</v>
      </c>
      <c r="D11" s="50"/>
      <c r="E11" s="51">
        <f>SUM(E3:E10)</f>
        <v>0</v>
      </c>
      <c r="F11" s="51">
        <f t="shared" ref="F11:S11" si="0">SUM(F3:F10)</f>
        <v>0</v>
      </c>
      <c r="G11" s="51">
        <f t="shared" si="0"/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72">
        <f t="shared" si="0"/>
        <v>0</v>
      </c>
      <c r="L11" s="72">
        <f t="shared" si="0"/>
        <v>0</v>
      </c>
      <c r="M11" s="72">
        <f t="shared" si="0"/>
        <v>0</v>
      </c>
      <c r="N11" s="53">
        <f t="shared" si="0"/>
        <v>0</v>
      </c>
      <c r="O11" s="53">
        <f t="shared" si="0"/>
        <v>0</v>
      </c>
      <c r="P11" s="53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0"/>
        <v>0</v>
      </c>
    </row>
    <row r="12" spans="1:20" ht="19.5">
      <c r="A12" s="50"/>
      <c r="B12" s="50"/>
      <c r="C12" s="50" t="s">
        <v>5</v>
      </c>
      <c r="D12" s="50"/>
      <c r="E12" s="51">
        <f>SUMIF($A3:A10,"&lt;6",E3:E10)</f>
        <v>0</v>
      </c>
      <c r="F12" s="51">
        <f ca="1">SUMIF($A3:B10,"&lt;6",F3:F10)</f>
        <v>0</v>
      </c>
      <c r="G12" s="51">
        <f ca="1">SUMIF($A3:C10,"&lt;6",G3:G10)</f>
        <v>0</v>
      </c>
      <c r="H12" s="52">
        <f ca="1">SUMIF($A3:F10,"&lt;6",H3:H10)</f>
        <v>0</v>
      </c>
      <c r="I12" s="52">
        <f ca="1">SUMIF($A3:G10,"&lt;6",I3:I10)</f>
        <v>0</v>
      </c>
      <c r="J12" s="52">
        <f ca="1">SUMIF($A3:G10,"&lt;6",J3:J10)</f>
        <v>0</v>
      </c>
      <c r="K12" s="72">
        <f ca="1">SUMIF($A3:I10,"&lt;6",K3:K10)</f>
        <v>0</v>
      </c>
      <c r="L12" s="72">
        <f ca="1">SUMIF($A3:J10,"&lt;6",L3:L10)</f>
        <v>0</v>
      </c>
      <c r="M12" s="72">
        <f ca="1">SUMIF($A3:J10,"&lt;6",M3:M10)</f>
        <v>0</v>
      </c>
      <c r="N12" s="53">
        <f ca="1">SUMIF($A3:I10,"&lt;6",N3:N10)</f>
        <v>0</v>
      </c>
      <c r="O12" s="53">
        <f ca="1">SUMIF($A3:J10,"&lt;6",O3:O10)</f>
        <v>0</v>
      </c>
      <c r="P12" s="53">
        <f ca="1">SUMIF($A3:J10,"&lt;6",P3:P10)</f>
        <v>0</v>
      </c>
      <c r="Q12" s="54">
        <f ca="1">SUMIF($A3:O10,"&lt;6",Q3:Q10)</f>
        <v>0</v>
      </c>
      <c r="R12" s="54">
        <f ca="1">SUMIF($A3:P10,"&lt;6",R3:R10)</f>
        <v>0</v>
      </c>
      <c r="S12" s="54">
        <f ca="1">SUMIF($A3:P10,"&lt;6",S3:S10)</f>
        <v>0</v>
      </c>
    </row>
    <row r="13" spans="1:20" ht="19.5">
      <c r="A13" s="50"/>
      <c r="B13" s="50"/>
      <c r="C13" s="50" t="s">
        <v>6</v>
      </c>
      <c r="D13" s="50"/>
      <c r="E13" s="51">
        <f>SUMIF($A3:A10,"&gt;=6",E3:E10)</f>
        <v>0</v>
      </c>
      <c r="F13" s="51">
        <f ca="1">SUMIF($A3:B10,"&gt;=6",F3:F10)</f>
        <v>0</v>
      </c>
      <c r="G13" s="51">
        <f ca="1">SUMIF($A3:C10,"&gt;=6",G3:G10)</f>
        <v>0</v>
      </c>
      <c r="H13" s="52">
        <f ca="1">SUMIF($A3:F10,"&gt;=6",H3:H10)</f>
        <v>0</v>
      </c>
      <c r="I13" s="52">
        <f ca="1">SUMIF($A3:G10,"&gt;=6",I3:I10)</f>
        <v>0</v>
      </c>
      <c r="J13" s="52">
        <f ca="1">SUMIF($A3:G10,"&gt;=6",J3:J10)</f>
        <v>0</v>
      </c>
      <c r="K13" s="72">
        <f ca="1">SUMIF($A3:I10,"&gt;=6",K3:K10)</f>
        <v>0</v>
      </c>
      <c r="L13" s="72">
        <f ca="1">SUMIF($A3:J10,"&gt;=6",L3:L10)</f>
        <v>0</v>
      </c>
      <c r="M13" s="72">
        <f ca="1">SUMIF($A3:J10,"&gt;=6",M3:M10)</f>
        <v>0</v>
      </c>
      <c r="N13" s="53">
        <f ca="1">SUMIF($A3:I10,"&gt;=6",N3:N10)</f>
        <v>0</v>
      </c>
      <c r="O13" s="53">
        <f ca="1">SUMIF($A3:J10,"&gt;=6",O3:O10)</f>
        <v>0</v>
      </c>
      <c r="P13" s="53">
        <f ca="1">SUMIF($A3:J10,"&gt;=6",P3:P10)</f>
        <v>0</v>
      </c>
      <c r="Q13" s="54">
        <f ca="1">SUMIF($A3:O10,"&gt;=6",Q3:Q10)</f>
        <v>0</v>
      </c>
      <c r="R13" s="54">
        <f ca="1">SUMIF($A3:P10,"&gt;=6",R3:R10)</f>
        <v>0</v>
      </c>
      <c r="S13" s="54">
        <f ca="1">SUMIF($A3:P10,"&gt;=6",S3:S10)</f>
        <v>0</v>
      </c>
    </row>
    <row r="14" spans="1:20" ht="19.5">
      <c r="A14" s="55"/>
      <c r="B14" s="55"/>
      <c r="C14" s="50" t="s">
        <v>7</v>
      </c>
      <c r="D14" s="50"/>
      <c r="E14" s="51">
        <f>E38</f>
        <v>0</v>
      </c>
      <c r="F14" s="51">
        <f t="shared" ref="F14:S14" ca="1" si="1">F38</f>
        <v>0</v>
      </c>
      <c r="G14" s="51">
        <f t="shared" ca="1" si="1"/>
        <v>0</v>
      </c>
      <c r="H14" s="52">
        <f t="shared" ca="1" si="1"/>
        <v>0</v>
      </c>
      <c r="I14" s="52">
        <f t="shared" ca="1" si="1"/>
        <v>0</v>
      </c>
      <c r="J14" s="52">
        <f t="shared" ca="1" si="1"/>
        <v>0</v>
      </c>
      <c r="K14" s="72">
        <f t="shared" ca="1" si="1"/>
        <v>0</v>
      </c>
      <c r="L14" s="72">
        <f t="shared" ca="1" si="1"/>
        <v>0</v>
      </c>
      <c r="M14" s="72">
        <f t="shared" ca="1" si="1"/>
        <v>0</v>
      </c>
      <c r="N14" s="53">
        <f t="shared" ca="1" si="1"/>
        <v>0</v>
      </c>
      <c r="O14" s="53">
        <f t="shared" ca="1" si="1"/>
        <v>0</v>
      </c>
      <c r="P14" s="53">
        <f t="shared" ca="1" si="1"/>
        <v>0</v>
      </c>
      <c r="Q14" s="54">
        <f t="shared" ca="1" si="1"/>
        <v>0</v>
      </c>
      <c r="R14" s="54">
        <f t="shared" ca="1" si="1"/>
        <v>0</v>
      </c>
      <c r="S14" s="54">
        <f t="shared" ca="1" si="1"/>
        <v>0</v>
      </c>
    </row>
    <row r="15" spans="1:20" s="4" customFormat="1" ht="19.5">
      <c r="A15" s="56"/>
      <c r="B15" s="56"/>
      <c r="C15" s="56"/>
      <c r="D15" s="56"/>
      <c r="E15" s="109" t="s">
        <v>9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20" s="3" customFormat="1" ht="19.5">
      <c r="A16" s="50"/>
      <c r="B16" s="50"/>
      <c r="C16" s="50" t="s">
        <v>8</v>
      </c>
      <c r="D16" s="57"/>
      <c r="E16" s="111">
        <f ca="1">F11+F14</f>
        <v>0</v>
      </c>
      <c r="F16" s="112"/>
      <c r="G16" s="112"/>
      <c r="H16" s="113">
        <f ca="1">I11+I14</f>
        <v>0</v>
      </c>
      <c r="I16" s="114"/>
      <c r="J16" s="114"/>
      <c r="K16" s="118">
        <f ca="1">L11+L14</f>
        <v>0</v>
      </c>
      <c r="L16" s="119"/>
      <c r="M16" s="119"/>
      <c r="N16" s="115">
        <f ca="1">O11+O14</f>
        <v>0</v>
      </c>
      <c r="O16" s="116"/>
      <c r="P16" s="116"/>
      <c r="Q16" s="117">
        <f ca="1">R11+R14</f>
        <v>0</v>
      </c>
      <c r="R16" s="117"/>
      <c r="S16" s="117"/>
      <c r="T16" s="6"/>
    </row>
    <row r="17" spans="1:19" s="4" customFormat="1" ht="19.5" hidden="1" customHeight="1">
      <c r="A17" s="56"/>
      <c r="B17" s="56"/>
      <c r="C17" s="56"/>
      <c r="D17" s="56"/>
      <c r="E17" s="58">
        <f t="shared" ref="E17:S18" si="2">E12</f>
        <v>0</v>
      </c>
      <c r="F17" s="58">
        <f t="shared" ca="1" si="2"/>
        <v>0</v>
      </c>
      <c r="G17" s="58">
        <f t="shared" ca="1" si="2"/>
        <v>0</v>
      </c>
      <c r="H17" s="58">
        <f t="shared" ca="1" si="2"/>
        <v>0</v>
      </c>
      <c r="I17" s="58">
        <f t="shared" ca="1" si="2"/>
        <v>0</v>
      </c>
      <c r="J17" s="58">
        <f t="shared" ca="1" si="2"/>
        <v>0</v>
      </c>
      <c r="K17" s="73">
        <f t="shared" ca="1" si="2"/>
        <v>0</v>
      </c>
      <c r="L17" s="73">
        <f t="shared" ca="1" si="2"/>
        <v>0</v>
      </c>
      <c r="M17" s="73">
        <f t="shared" ca="1" si="2"/>
        <v>0</v>
      </c>
      <c r="N17" s="58">
        <f t="shared" ca="1" si="2"/>
        <v>0</v>
      </c>
      <c r="O17" s="58">
        <f t="shared" ca="1" si="2"/>
        <v>0</v>
      </c>
      <c r="P17" s="58">
        <f t="shared" ca="1" si="2"/>
        <v>0</v>
      </c>
      <c r="Q17" s="58">
        <f t="shared" ca="1" si="2"/>
        <v>0</v>
      </c>
      <c r="R17" s="58">
        <f t="shared" ca="1" si="2"/>
        <v>0</v>
      </c>
      <c r="S17" s="58">
        <f t="shared" ca="1" si="2"/>
        <v>0</v>
      </c>
    </row>
    <row r="18" spans="1:19" s="4" customFormat="1" ht="15.75" hidden="1" customHeight="1">
      <c r="A18" s="59"/>
      <c r="B18" s="59"/>
      <c r="C18" s="59"/>
      <c r="D18" s="59"/>
      <c r="E18" s="5">
        <f t="shared" si="2"/>
        <v>0</v>
      </c>
      <c r="F18" s="5">
        <f t="shared" ca="1" si="2"/>
        <v>0</v>
      </c>
      <c r="G18" s="5">
        <f t="shared" ca="1" si="2"/>
        <v>0</v>
      </c>
      <c r="H18" s="5">
        <f t="shared" ca="1" si="2"/>
        <v>0</v>
      </c>
      <c r="I18" s="5">
        <f t="shared" ca="1" si="2"/>
        <v>0</v>
      </c>
      <c r="J18" s="5">
        <f t="shared" ca="1" si="2"/>
        <v>0</v>
      </c>
      <c r="K18" s="74">
        <f t="shared" ca="1" si="2"/>
        <v>0</v>
      </c>
      <c r="L18" s="74">
        <f t="shared" ca="1" si="2"/>
        <v>0</v>
      </c>
      <c r="M18" s="74">
        <f t="shared" ca="1" si="2"/>
        <v>0</v>
      </c>
      <c r="N18" s="5">
        <f t="shared" ca="1" si="2"/>
        <v>0</v>
      </c>
      <c r="O18" s="5">
        <f t="shared" ca="1" si="2"/>
        <v>0</v>
      </c>
      <c r="P18" s="5">
        <f t="shared" ca="1" si="2"/>
        <v>0</v>
      </c>
      <c r="Q18" s="5">
        <f t="shared" ca="1" si="2"/>
        <v>0</v>
      </c>
      <c r="R18" s="5">
        <f t="shared" ca="1" si="2"/>
        <v>0</v>
      </c>
      <c r="S18" s="5">
        <f t="shared" ca="1" si="2"/>
        <v>0</v>
      </c>
    </row>
    <row r="19" spans="1:19" s="4" customFormat="1" ht="15.75" hidden="1" customHeight="1">
      <c r="A19" s="59"/>
      <c r="B19" s="59"/>
      <c r="C19" s="59"/>
      <c r="D19" s="59"/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74">
        <v>0</v>
      </c>
      <c r="L19" s="74">
        <v>0</v>
      </c>
      <c r="M19" s="74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s="4" customFormat="1" ht="15.75" hidden="1" customHeight="1">
      <c r="A20" s="59"/>
      <c r="B20" s="59"/>
      <c r="C20" s="59"/>
      <c r="D20" s="59"/>
      <c r="E20" s="5">
        <f t="shared" ref="E20:S20" si="3">SUM(E17:E19)</f>
        <v>0</v>
      </c>
      <c r="F20" s="5">
        <f t="shared" ca="1" si="3"/>
        <v>0</v>
      </c>
      <c r="G20" s="5">
        <f t="shared" ca="1" si="3"/>
        <v>0</v>
      </c>
      <c r="H20" s="5">
        <f t="shared" ca="1" si="3"/>
        <v>0</v>
      </c>
      <c r="I20" s="5">
        <f t="shared" ca="1" si="3"/>
        <v>0</v>
      </c>
      <c r="J20" s="5">
        <f t="shared" ca="1" si="3"/>
        <v>0</v>
      </c>
      <c r="K20" s="74">
        <f t="shared" ca="1" si="3"/>
        <v>0</v>
      </c>
      <c r="L20" s="74">
        <f t="shared" ca="1" si="3"/>
        <v>0</v>
      </c>
      <c r="M20" s="74">
        <f t="shared" ca="1" si="3"/>
        <v>0</v>
      </c>
      <c r="N20" s="5">
        <f t="shared" ca="1" si="3"/>
        <v>0</v>
      </c>
      <c r="O20" s="5">
        <f t="shared" ca="1" si="3"/>
        <v>0</v>
      </c>
      <c r="P20" s="5">
        <f t="shared" ca="1" si="3"/>
        <v>0</v>
      </c>
      <c r="Q20" s="5">
        <f t="shared" ca="1" si="3"/>
        <v>0</v>
      </c>
      <c r="R20" s="5">
        <f t="shared" ca="1" si="3"/>
        <v>0</v>
      </c>
      <c r="S20" s="5">
        <f t="shared" ca="1" si="3"/>
        <v>0</v>
      </c>
    </row>
    <row r="21" spans="1:19" s="4" customFormat="1" ht="15.75" hidden="1" customHeight="1">
      <c r="A21" s="60"/>
      <c r="B21" s="60"/>
      <c r="C21" s="60"/>
      <c r="D21" s="60"/>
      <c r="E21" s="35"/>
      <c r="F21" s="35"/>
      <c r="G21" s="35"/>
      <c r="H21" s="35"/>
      <c r="I21" s="35"/>
      <c r="J21" s="35"/>
      <c r="K21" s="75"/>
      <c r="L21" s="75"/>
      <c r="M21" s="75"/>
      <c r="N21" s="35"/>
      <c r="O21" s="35"/>
      <c r="P21" s="35"/>
      <c r="Q21" s="35"/>
      <c r="R21" s="35"/>
      <c r="S21" s="35"/>
    </row>
    <row r="22" spans="1:19" s="4" customFormat="1" ht="15.75" hidden="1" customHeight="1">
      <c r="A22" s="59"/>
      <c r="B22" s="59"/>
      <c r="C22" s="37" t="s">
        <v>15</v>
      </c>
      <c r="D22" s="61"/>
      <c r="E22" s="16"/>
      <c r="F22" s="13"/>
      <c r="G22" s="13"/>
      <c r="H22" s="7"/>
      <c r="I22" s="7"/>
      <c r="J22" s="7"/>
      <c r="K22" s="76"/>
      <c r="L22" s="76"/>
      <c r="M22" s="76"/>
      <c r="N22" s="19"/>
      <c r="O22" s="19"/>
      <c r="P22" s="19"/>
      <c r="Q22" s="25"/>
      <c r="R22" s="25"/>
      <c r="S22" s="25"/>
    </row>
    <row r="23" spans="1:19" s="4" customFormat="1" ht="15.75" hidden="1" customHeight="1">
      <c r="A23" s="59"/>
      <c r="B23" s="59"/>
      <c r="C23" s="37" t="s">
        <v>16</v>
      </c>
      <c r="D23" s="61"/>
      <c r="E23" s="16">
        <f>+E27/2</f>
        <v>0</v>
      </c>
      <c r="F23" s="16">
        <f t="shared" ref="F23:G23" ca="1" si="4">+F27/2</f>
        <v>0</v>
      </c>
      <c r="G23" s="16">
        <f t="shared" ca="1" si="4"/>
        <v>0</v>
      </c>
      <c r="H23" s="10">
        <f ca="1">+H27/2</f>
        <v>0</v>
      </c>
      <c r="I23" s="10">
        <f t="shared" ref="I23:J23" ca="1" si="5">+I27/2</f>
        <v>0</v>
      </c>
      <c r="J23" s="10">
        <f t="shared" ca="1" si="5"/>
        <v>0</v>
      </c>
      <c r="K23" s="77">
        <f ca="1">+K27/2</f>
        <v>0</v>
      </c>
      <c r="L23" s="77">
        <f t="shared" ref="L23:M23" ca="1" si="6">+L27/2</f>
        <v>0</v>
      </c>
      <c r="M23" s="77">
        <f t="shared" ca="1" si="6"/>
        <v>0</v>
      </c>
      <c r="N23" s="22">
        <f ca="1">+N27/2</f>
        <v>0</v>
      </c>
      <c r="O23" s="22">
        <f t="shared" ref="O23:P23" ca="1" si="7">+O27/2</f>
        <v>0</v>
      </c>
      <c r="P23" s="22">
        <f t="shared" ca="1" si="7"/>
        <v>0</v>
      </c>
      <c r="Q23" s="28">
        <f ca="1">+Q27/2</f>
        <v>0</v>
      </c>
      <c r="R23" s="28">
        <f t="shared" ref="R23:S23" ca="1" si="8">+R27/2</f>
        <v>0</v>
      </c>
      <c r="S23" s="28">
        <f t="shared" ca="1" si="8"/>
        <v>0</v>
      </c>
    </row>
    <row r="24" spans="1:19" s="4" customFormat="1" ht="15.75" hidden="1" customHeight="1">
      <c r="A24" s="59"/>
      <c r="B24" s="59"/>
      <c r="C24" s="38" t="s">
        <v>17</v>
      </c>
      <c r="D24" s="61"/>
      <c r="E24" s="16">
        <f>ROUNDUP(+E27*0.8,0)</f>
        <v>0</v>
      </c>
      <c r="F24" s="16">
        <f t="shared" ref="F24:G24" ca="1" si="9">ROUNDUP(+F27*0.8,0)</f>
        <v>0</v>
      </c>
      <c r="G24" s="16">
        <f t="shared" ca="1" si="9"/>
        <v>0</v>
      </c>
      <c r="H24" s="10">
        <f ca="1">ROUNDUP(+H27*0.8,0)</f>
        <v>0</v>
      </c>
      <c r="I24" s="10">
        <f t="shared" ref="I24:J24" ca="1" si="10">ROUNDUP(+I27*0.8,0)</f>
        <v>0</v>
      </c>
      <c r="J24" s="10">
        <f t="shared" ca="1" si="10"/>
        <v>0</v>
      </c>
      <c r="K24" s="77">
        <f ca="1">ROUNDUP(+K27*0.8,0)</f>
        <v>0</v>
      </c>
      <c r="L24" s="77">
        <f t="shared" ref="L24:M24" ca="1" si="11">ROUNDUP(+L27*0.8,0)</f>
        <v>0</v>
      </c>
      <c r="M24" s="77">
        <f t="shared" ca="1" si="11"/>
        <v>0</v>
      </c>
      <c r="N24" s="22">
        <f ca="1">ROUNDUP(+N27*0.8,0)</f>
        <v>0</v>
      </c>
      <c r="O24" s="22">
        <f t="shared" ref="O24:P24" ca="1" si="12">ROUNDUP(+O27*0.8,0)</f>
        <v>0</v>
      </c>
      <c r="P24" s="22">
        <f t="shared" ca="1" si="12"/>
        <v>0</v>
      </c>
      <c r="Q24" s="28">
        <f ca="1">ROUNDUP(+Q27*0.8,0)</f>
        <v>0</v>
      </c>
      <c r="R24" s="28">
        <f t="shared" ref="R24:S24" ca="1" si="13">ROUNDUP(+R27*0.8,0)</f>
        <v>0</v>
      </c>
      <c r="S24" s="28">
        <f t="shared" ca="1" si="13"/>
        <v>0</v>
      </c>
    </row>
    <row r="25" spans="1:19" s="4" customFormat="1" ht="15.75" hidden="1" customHeight="1">
      <c r="A25" s="59"/>
      <c r="B25" s="59"/>
      <c r="C25" s="38"/>
      <c r="D25" s="61"/>
      <c r="E25" s="39">
        <f>+E24-ROUNDUP(E23,0)</f>
        <v>0</v>
      </c>
      <c r="F25" s="39">
        <f t="shared" ref="F25:G25" ca="1" si="14">+F24-ROUNDUP(F23,0)</f>
        <v>0</v>
      </c>
      <c r="G25" s="39">
        <f t="shared" ca="1" si="14"/>
        <v>0</v>
      </c>
      <c r="H25" s="40">
        <f ca="1">+H24-ROUNDUP(H23,0)</f>
        <v>0</v>
      </c>
      <c r="I25" s="40">
        <f t="shared" ref="I25:J25" ca="1" si="15">+I24-ROUNDUP(I23,0)</f>
        <v>0</v>
      </c>
      <c r="J25" s="40">
        <f t="shared" ca="1" si="15"/>
        <v>0</v>
      </c>
      <c r="K25" s="78">
        <f ca="1">+K24-ROUNDUP(K23,0)</f>
        <v>0</v>
      </c>
      <c r="L25" s="78">
        <f t="shared" ref="L25:M25" ca="1" si="16">+L24-ROUNDUP(L23,0)</f>
        <v>0</v>
      </c>
      <c r="M25" s="78">
        <f t="shared" ca="1" si="16"/>
        <v>0</v>
      </c>
      <c r="N25" s="41">
        <f ca="1">+N24-ROUNDUP(N23,0)</f>
        <v>0</v>
      </c>
      <c r="O25" s="41">
        <f t="shared" ref="O25:P25" ca="1" si="17">+O24-ROUNDUP(O23,0)</f>
        <v>0</v>
      </c>
      <c r="P25" s="41">
        <f t="shared" ca="1" si="17"/>
        <v>0</v>
      </c>
      <c r="Q25" s="42">
        <f ca="1">+Q24-ROUNDUP(Q23,0)</f>
        <v>0</v>
      </c>
      <c r="R25" s="42">
        <f t="shared" ref="R25:S25" ca="1" si="18">+R24-ROUNDUP(R23,0)</f>
        <v>0</v>
      </c>
      <c r="S25" s="42">
        <f t="shared" ca="1" si="18"/>
        <v>0</v>
      </c>
    </row>
    <row r="26" spans="1:19" s="4" customFormat="1" ht="15.75" hidden="1" customHeight="1">
      <c r="A26" s="59"/>
      <c r="B26" s="59"/>
      <c r="C26" s="37" t="s">
        <v>18</v>
      </c>
      <c r="D26" s="61"/>
      <c r="E26" s="16">
        <f>+E27*0.2</f>
        <v>0</v>
      </c>
      <c r="F26" s="16">
        <f t="shared" ref="F26:G26" ca="1" si="19">+F27*0.2</f>
        <v>0</v>
      </c>
      <c r="G26" s="16">
        <f t="shared" ca="1" si="19"/>
        <v>0</v>
      </c>
      <c r="H26" s="10">
        <f ca="1">+H27*0.2</f>
        <v>0</v>
      </c>
      <c r="I26" s="10">
        <f t="shared" ref="I26:J26" ca="1" si="20">+I27*0.2</f>
        <v>0</v>
      </c>
      <c r="J26" s="10">
        <f t="shared" ca="1" si="20"/>
        <v>0</v>
      </c>
      <c r="K26" s="77">
        <f ca="1">+K27*0.2</f>
        <v>0</v>
      </c>
      <c r="L26" s="77">
        <f t="shared" ref="L26:M26" ca="1" si="21">+L27*0.2</f>
        <v>0</v>
      </c>
      <c r="M26" s="77">
        <f t="shared" ca="1" si="21"/>
        <v>0</v>
      </c>
      <c r="N26" s="22">
        <f ca="1">+N27*0.2</f>
        <v>0</v>
      </c>
      <c r="O26" s="22">
        <f t="shared" ref="O26:P26" ca="1" si="22">+O27*0.2</f>
        <v>0</v>
      </c>
      <c r="P26" s="22">
        <f t="shared" ca="1" si="22"/>
        <v>0</v>
      </c>
      <c r="Q26" s="28">
        <f ca="1">+Q27*0.2</f>
        <v>0</v>
      </c>
      <c r="R26" s="28">
        <f t="shared" ref="R26:S26" ca="1" si="23">+R27*0.2</f>
        <v>0</v>
      </c>
      <c r="S26" s="28">
        <f t="shared" ca="1" si="23"/>
        <v>0</v>
      </c>
    </row>
    <row r="27" spans="1:19" s="4" customFormat="1" ht="15.75" hidden="1" customHeight="1">
      <c r="A27" s="59"/>
      <c r="B27" s="59"/>
      <c r="C27" s="37" t="s">
        <v>19</v>
      </c>
      <c r="D27" s="61"/>
      <c r="E27" s="97">
        <f>IF(E20&gt;6,IF(E20&gt;301,0,(+E17/8+(+E18+E19)/12)),0)</f>
        <v>0</v>
      </c>
      <c r="F27" s="97">
        <f t="shared" ref="F27:S27" ca="1" si="24">IF(F20&gt;6,IF(F20&gt;301,0,(+F17/8+(+F18+F19)/12)),0)</f>
        <v>0</v>
      </c>
      <c r="G27" s="97">
        <f t="shared" ca="1" si="24"/>
        <v>0</v>
      </c>
      <c r="H27" s="97">
        <f t="shared" ca="1" si="24"/>
        <v>0</v>
      </c>
      <c r="I27" s="97">
        <f t="shared" ca="1" si="24"/>
        <v>0</v>
      </c>
      <c r="J27" s="97">
        <f t="shared" ca="1" si="24"/>
        <v>0</v>
      </c>
      <c r="K27" s="97">
        <f t="shared" ca="1" si="24"/>
        <v>0</v>
      </c>
      <c r="L27" s="97">
        <f t="shared" ca="1" si="24"/>
        <v>0</v>
      </c>
      <c r="M27" s="97">
        <f t="shared" ca="1" si="24"/>
        <v>0</v>
      </c>
      <c r="N27" s="97">
        <f t="shared" ca="1" si="24"/>
        <v>0</v>
      </c>
      <c r="O27" s="97">
        <f t="shared" ca="1" si="24"/>
        <v>0</v>
      </c>
      <c r="P27" s="97">
        <f t="shared" ca="1" si="24"/>
        <v>0</v>
      </c>
      <c r="Q27" s="97">
        <f t="shared" ca="1" si="24"/>
        <v>0</v>
      </c>
      <c r="R27" s="97">
        <f t="shared" ca="1" si="24"/>
        <v>0</v>
      </c>
      <c r="S27" s="97">
        <f t="shared" ca="1" si="24"/>
        <v>0</v>
      </c>
    </row>
    <row r="28" spans="1:19" s="4" customFormat="1" ht="15.75" hidden="1" customHeight="1">
      <c r="A28" s="59"/>
      <c r="B28" s="59"/>
      <c r="C28" s="37" t="s">
        <v>20</v>
      </c>
      <c r="D28" s="61"/>
      <c r="E28" s="39">
        <f>IF(E20&gt;50,E27+1,E27)</f>
        <v>0</v>
      </c>
      <c r="F28" s="39">
        <f t="shared" ref="F28:G28" ca="1" si="25">IF(F20&gt;50,F27+1,F27)</f>
        <v>0</v>
      </c>
      <c r="G28" s="39">
        <f t="shared" ca="1" si="25"/>
        <v>0</v>
      </c>
      <c r="H28" s="40">
        <f ca="1">IF(H20&gt;50,H27+1,H27)</f>
        <v>0</v>
      </c>
      <c r="I28" s="40">
        <f t="shared" ref="I28:J28" ca="1" si="26">IF(I20&gt;50,I27+1,I27)</f>
        <v>0</v>
      </c>
      <c r="J28" s="40">
        <f t="shared" ca="1" si="26"/>
        <v>0</v>
      </c>
      <c r="K28" s="78">
        <f ca="1">IF(K20&gt;50,K27+1,K27)</f>
        <v>0</v>
      </c>
      <c r="L28" s="78">
        <f t="shared" ref="L28:M28" ca="1" si="27">IF(L20&gt;50,L27+1,L27)</f>
        <v>0</v>
      </c>
      <c r="M28" s="78">
        <f t="shared" ca="1" si="27"/>
        <v>0</v>
      </c>
      <c r="N28" s="41">
        <f ca="1">IF(N20&gt;50,N27+1,N27)</f>
        <v>0</v>
      </c>
      <c r="O28" s="41">
        <f t="shared" ref="O28:P28" ca="1" si="28">IF(O20&gt;50,O27+1,O27)</f>
        <v>0</v>
      </c>
      <c r="P28" s="41">
        <f t="shared" ca="1" si="28"/>
        <v>0</v>
      </c>
      <c r="Q28" s="42">
        <f ca="1">IF(Q20&gt;50,Q27+1,Q27)</f>
        <v>0</v>
      </c>
      <c r="R28" s="42">
        <f t="shared" ref="R28:S28" ca="1" si="29">IF(R20&gt;50,R27+1,R27)</f>
        <v>0</v>
      </c>
      <c r="S28" s="42">
        <f t="shared" ca="1" si="29"/>
        <v>0</v>
      </c>
    </row>
    <row r="29" spans="1:19" s="4" customFormat="1" ht="64.5" hidden="1" customHeight="1">
      <c r="A29" s="59"/>
      <c r="B29" s="59"/>
      <c r="C29" s="37"/>
      <c r="D29" s="61"/>
      <c r="E29" s="43" t="str">
        <f>IF(E20&gt;300,"dépassement de l'effectif autorisé"," ")</f>
        <v xml:space="preserve"> </v>
      </c>
      <c r="F29" s="43" t="str">
        <f t="shared" ref="F29:G29" ca="1" si="30">IF(F20&gt;300,"dépassement de l'effectif autorisé"," ")</f>
        <v xml:space="preserve"> </v>
      </c>
      <c r="G29" s="43" t="str">
        <f t="shared" ca="1" si="30"/>
        <v xml:space="preserve"> </v>
      </c>
      <c r="H29" s="44" t="str">
        <f ca="1">IF(H20&gt;300,"dépassement de l'effectif autorisé"," ")</f>
        <v xml:space="preserve"> </v>
      </c>
      <c r="I29" s="44" t="str">
        <f t="shared" ref="I29:J29" ca="1" si="31">IF(I20&gt;300,"dépassement de l'effectif autorisé"," ")</f>
        <v xml:space="preserve"> </v>
      </c>
      <c r="J29" s="44" t="str">
        <f t="shared" ca="1" si="31"/>
        <v xml:space="preserve"> </v>
      </c>
      <c r="K29" s="79" t="str">
        <f ca="1">IF(K20&gt;300,"dépassement de l'effectif autorisé"," ")</f>
        <v xml:space="preserve"> </v>
      </c>
      <c r="L29" s="79" t="str">
        <f t="shared" ref="L29:M29" ca="1" si="32">IF(L20&gt;300,"dépassement de l'effectif autorisé"," ")</f>
        <v xml:space="preserve"> </v>
      </c>
      <c r="M29" s="79" t="str">
        <f t="shared" ca="1" si="32"/>
        <v xml:space="preserve"> </v>
      </c>
      <c r="N29" s="45" t="str">
        <f ca="1">IF(N20&gt;300,"dépassement de l'effectif autorisé"," ")</f>
        <v xml:space="preserve"> </v>
      </c>
      <c r="O29" s="45" t="str">
        <f t="shared" ref="O29:P29" ca="1" si="33">IF(O20&gt;300,"dépassement de l'effectif autorisé"," ")</f>
        <v xml:space="preserve"> </v>
      </c>
      <c r="P29" s="45" t="str">
        <f t="shared" ca="1" si="33"/>
        <v xml:space="preserve"> </v>
      </c>
      <c r="Q29" s="46" t="str">
        <f ca="1">IF(Q20&gt;300,"dépassement de l'effectif autorisé"," ")</f>
        <v xml:space="preserve"> </v>
      </c>
      <c r="R29" s="46" t="str">
        <f t="shared" ref="R29:S29" ca="1" si="34">IF(R20&gt;300,"dépassement de l'effectif autorisé"," ")</f>
        <v xml:space="preserve"> </v>
      </c>
      <c r="S29" s="46" t="str">
        <f t="shared" ca="1" si="34"/>
        <v xml:space="preserve"> </v>
      </c>
    </row>
    <row r="30" spans="1:19" s="4" customFormat="1" ht="100.5" customHeight="1">
      <c r="A30" s="59"/>
      <c r="B30" s="59"/>
      <c r="C30" s="37"/>
      <c r="D30" s="61"/>
      <c r="E30" s="43" t="str">
        <f>IF(IF(E20&gt;0,E20,13)&lt;8,"un centre de loisirs reçoit au minimum 8 mineurs"," ")</f>
        <v xml:space="preserve"> </v>
      </c>
      <c r="F30" s="43" t="str">
        <f t="shared" ref="F30:G30" ca="1" si="35">IF(IF(F20&gt;0,F20,13)&lt;8,"un centre de loisirs reçoit au minimum 8 mineurs"," ")</f>
        <v xml:space="preserve"> </v>
      </c>
      <c r="G30" s="43" t="str">
        <f t="shared" ca="1" si="35"/>
        <v xml:space="preserve"> </v>
      </c>
      <c r="H30" s="44" t="str">
        <f ca="1">IF(IF(H20&gt;0,H20,13)&lt;8,"un centre de loisirs reçoit au minimum 8 mineurs"," ")</f>
        <v xml:space="preserve"> </v>
      </c>
      <c r="I30" s="44" t="str">
        <f t="shared" ref="I30:J30" ca="1" si="36">IF(IF(I20&gt;0,I20,13)&lt;8,"un centre de loisirs reçoit au minimum 8 mineurs"," ")</f>
        <v xml:space="preserve"> </v>
      </c>
      <c r="J30" s="44" t="str">
        <f t="shared" ca="1" si="36"/>
        <v xml:space="preserve"> </v>
      </c>
      <c r="K30" s="79" t="str">
        <f ca="1">IF(IF(K20&gt;0,K20,13)&lt;8,"un centre de loisirs reçoit au minimum 8 mineurs"," ")</f>
        <v xml:space="preserve"> </v>
      </c>
      <c r="L30" s="79" t="str">
        <f t="shared" ref="L30:M30" ca="1" si="37">IF(IF(L20&gt;0,L20,13)&lt;8,"un centre de loisirs reçoit au minimum 8 mineurs"," ")</f>
        <v xml:space="preserve"> </v>
      </c>
      <c r="M30" s="79" t="str">
        <f t="shared" ca="1" si="37"/>
        <v xml:space="preserve"> </v>
      </c>
      <c r="N30" s="45" t="str">
        <f ca="1">IF(IF(N20&gt;0,N20,13)&lt;8,"un centre de loisirs reçoit au minimum 8 mineurs"," ")</f>
        <v xml:space="preserve"> </v>
      </c>
      <c r="O30" s="45" t="str">
        <f t="shared" ref="O30:P30" ca="1" si="38">IF(IF(O20&gt;0,O20,13)&lt;8,"un centre de loisirs reçoit au minimum 8 mineurs"," ")</f>
        <v xml:space="preserve"> </v>
      </c>
      <c r="P30" s="45" t="str">
        <f t="shared" ca="1" si="38"/>
        <v xml:space="preserve"> </v>
      </c>
      <c r="Q30" s="46" t="str">
        <f ca="1">IF(IF(Q20&gt;0,Q20,13)&lt;8,"un centre de loisirs reçoit au minimum 8 mineurs"," ")</f>
        <v xml:space="preserve"> </v>
      </c>
      <c r="R30" s="46" t="str">
        <f t="shared" ref="R30:S30" ca="1" si="39">IF(IF(R20&gt;0,R20,13)&lt;8,"un centre de loisirs reçoit au minimum 8 mineurs"," ")</f>
        <v xml:space="preserve"> </v>
      </c>
      <c r="S30" s="46" t="str">
        <f t="shared" ca="1" si="39"/>
        <v xml:space="preserve"> </v>
      </c>
    </row>
    <row r="31" spans="1:19" s="4" customFormat="1" ht="15.75">
      <c r="A31" s="59"/>
      <c r="B31" s="59"/>
      <c r="C31" s="47" t="s">
        <v>21</v>
      </c>
      <c r="D31" s="61"/>
      <c r="E31" s="14">
        <f>IF(E27&lt;=0,0,+ROUNDUP(E23,0))</f>
        <v>0</v>
      </c>
      <c r="F31" s="14">
        <f t="shared" ref="F31:G31" ca="1" si="40">IF(F27&lt;=0,0,+ROUNDUP(F23,0))</f>
        <v>0</v>
      </c>
      <c r="G31" s="14">
        <f t="shared" ca="1" si="40"/>
        <v>0</v>
      </c>
      <c r="H31" s="8">
        <f ca="1">IF(H27&lt;=0,0,+ROUNDUP(H23,0))</f>
        <v>0</v>
      </c>
      <c r="I31" s="8">
        <f t="shared" ref="I31:J31" ca="1" si="41">IF(I27&lt;=0,0,+ROUNDUP(I23,0))</f>
        <v>0</v>
      </c>
      <c r="J31" s="8">
        <f t="shared" ca="1" si="41"/>
        <v>0</v>
      </c>
      <c r="K31" s="80">
        <f ca="1">IF(K27&lt;=0,0,+ROUNDUP(K23,0))</f>
        <v>0</v>
      </c>
      <c r="L31" s="80">
        <f t="shared" ref="L31:M31" ca="1" si="42">IF(L27&lt;=0,0,+ROUNDUP(L23,0))</f>
        <v>0</v>
      </c>
      <c r="M31" s="80">
        <f t="shared" ca="1" si="42"/>
        <v>0</v>
      </c>
      <c r="N31" s="20">
        <f ca="1">IF(N27&lt;=0,0,+ROUNDUP(N23,0))</f>
        <v>0</v>
      </c>
      <c r="O31" s="20">
        <f t="shared" ref="O31:P31" ca="1" si="43">IF(O27&lt;=0,0,+ROUNDUP(O23,0))</f>
        <v>0</v>
      </c>
      <c r="P31" s="20">
        <f t="shared" ca="1" si="43"/>
        <v>0</v>
      </c>
      <c r="Q31" s="26">
        <f ca="1">IF(Q27&lt;=0,0,+ROUNDUP(Q23,0))</f>
        <v>0</v>
      </c>
      <c r="R31" s="26">
        <f t="shared" ref="R31:S31" ca="1" si="44">IF(R27&lt;=0,0,+ROUNDUP(R23,0))</f>
        <v>0</v>
      </c>
      <c r="S31" s="26">
        <f t="shared" ca="1" si="44"/>
        <v>0</v>
      </c>
    </row>
    <row r="32" spans="1:19" s="4" customFormat="1" ht="15.75">
      <c r="A32" s="59"/>
      <c r="B32" s="59"/>
      <c r="C32" s="47" t="s">
        <v>22</v>
      </c>
      <c r="D32" s="61"/>
      <c r="E32" s="15">
        <f>IF(E27&lt;1,0,E25)</f>
        <v>0</v>
      </c>
      <c r="F32" s="15">
        <f t="shared" ref="F32:G32" ca="1" si="45">IF(F27&lt;1,0,F25)</f>
        <v>0</v>
      </c>
      <c r="G32" s="15">
        <f t="shared" ca="1" si="45"/>
        <v>0</v>
      </c>
      <c r="H32" s="9">
        <f ca="1">IF(H27&lt;1,0,H25)</f>
        <v>0</v>
      </c>
      <c r="I32" s="9">
        <f t="shared" ref="I32:J32" ca="1" si="46">IF(I27&lt;1,0,I25)</f>
        <v>0</v>
      </c>
      <c r="J32" s="9">
        <f t="shared" ca="1" si="46"/>
        <v>0</v>
      </c>
      <c r="K32" s="81">
        <f ca="1">IF(K27&lt;1,0,K25)</f>
        <v>0</v>
      </c>
      <c r="L32" s="81">
        <f t="shared" ref="L32:M32" ca="1" si="47">IF(L27&lt;1,0,L25)</f>
        <v>0</v>
      </c>
      <c r="M32" s="81">
        <f t="shared" ca="1" si="47"/>
        <v>0</v>
      </c>
      <c r="N32" s="21">
        <f ca="1">IF(N27&lt;1,0,N25)</f>
        <v>0</v>
      </c>
      <c r="O32" s="21">
        <f t="shared" ref="O32:P32" ca="1" si="48">IF(O27&lt;1,0,O25)</f>
        <v>0</v>
      </c>
      <c r="P32" s="21">
        <f t="shared" ca="1" si="48"/>
        <v>0</v>
      </c>
      <c r="Q32" s="27">
        <f ca="1">IF(Q27&lt;1,0,Q25)</f>
        <v>0</v>
      </c>
      <c r="R32" s="27">
        <f t="shared" ref="R32:S32" ca="1" si="49">IF(R27&lt;1,0,R25)</f>
        <v>0</v>
      </c>
      <c r="S32" s="27">
        <f t="shared" ca="1" si="49"/>
        <v>0</v>
      </c>
    </row>
    <row r="33" spans="1:19" s="4" customFormat="1" ht="15.75">
      <c r="A33" s="59"/>
      <c r="B33" s="59"/>
      <c r="C33" s="47" t="s">
        <v>23</v>
      </c>
      <c r="D33" s="61"/>
      <c r="E33" s="14">
        <f>IF(E27&lt;1,0,+E34-E31-E32)</f>
        <v>0</v>
      </c>
      <c r="F33" s="14">
        <f t="shared" ref="F33:G33" ca="1" si="50">IF(F27&lt;1,0,+F34-F31-F32)</f>
        <v>0</v>
      </c>
      <c r="G33" s="14">
        <f t="shared" ca="1" si="50"/>
        <v>0</v>
      </c>
      <c r="H33" s="8">
        <f ca="1">IF(H27&lt;1,0,+H34-H31-H32)</f>
        <v>0</v>
      </c>
      <c r="I33" s="8">
        <f t="shared" ref="I33:J33" ca="1" si="51">IF(I27&lt;1,0,+I34-I31-I32)</f>
        <v>0</v>
      </c>
      <c r="J33" s="8">
        <f t="shared" ca="1" si="51"/>
        <v>0</v>
      </c>
      <c r="K33" s="80">
        <f ca="1">IF(K27&lt;1,0,+K34-K31-K32)</f>
        <v>0</v>
      </c>
      <c r="L33" s="80">
        <f t="shared" ref="L33:M33" ca="1" si="52">IF(L27&lt;1,0,+L34-L31-L32)</f>
        <v>0</v>
      </c>
      <c r="M33" s="80">
        <f t="shared" ca="1" si="52"/>
        <v>0</v>
      </c>
      <c r="N33" s="20">
        <f ca="1">IF(N27&lt;1,0,+N34-N31-N32)</f>
        <v>0</v>
      </c>
      <c r="O33" s="20">
        <f t="shared" ref="O33:P33" ca="1" si="53">IF(O27&lt;1,0,+O34-O31-O32)</f>
        <v>0</v>
      </c>
      <c r="P33" s="20">
        <f t="shared" ca="1" si="53"/>
        <v>0</v>
      </c>
      <c r="Q33" s="26">
        <f ca="1">IF(Q27&lt;1,0,+Q34-Q31-Q32)</f>
        <v>0</v>
      </c>
      <c r="R33" s="26">
        <f t="shared" ref="R33:S33" ca="1" si="54">IF(R27&lt;1,0,+R34-R31-R32)</f>
        <v>0</v>
      </c>
      <c r="S33" s="26">
        <f t="shared" ca="1" si="54"/>
        <v>0</v>
      </c>
    </row>
    <row r="34" spans="1:19" s="4" customFormat="1" ht="15.75">
      <c r="A34" s="59"/>
      <c r="B34" s="59"/>
      <c r="C34" s="47"/>
      <c r="D34" s="61"/>
      <c r="E34" s="14">
        <f>IF(E27&lt;1,0,+ROUNDUP(E27,0))</f>
        <v>0</v>
      </c>
      <c r="F34" s="14">
        <f t="shared" ref="F34:G34" ca="1" si="55">IF(F27&lt;1,0,+ROUNDUP(F27,0))</f>
        <v>0</v>
      </c>
      <c r="G34" s="14">
        <f t="shared" ca="1" si="55"/>
        <v>0</v>
      </c>
      <c r="H34" s="8">
        <f ca="1">IF(H27&lt;1,0,+ROUNDUP(H27,0))</f>
        <v>0</v>
      </c>
      <c r="I34" s="8">
        <f t="shared" ref="I34:J34" ca="1" si="56">IF(I27&lt;1,0,+ROUNDUP(I27,0))</f>
        <v>0</v>
      </c>
      <c r="J34" s="8">
        <f t="shared" ca="1" si="56"/>
        <v>0</v>
      </c>
      <c r="K34" s="80">
        <f ca="1">IF(K27&lt;1,0,+ROUNDUP(K27,0))</f>
        <v>0</v>
      </c>
      <c r="L34" s="80">
        <f t="shared" ref="L34:M34" ca="1" si="57">IF(L27&lt;1,0,+ROUNDUP(L27,0))</f>
        <v>0</v>
      </c>
      <c r="M34" s="80">
        <f t="shared" ca="1" si="57"/>
        <v>0</v>
      </c>
      <c r="N34" s="20">
        <f ca="1">IF(N27&lt;1,0,+ROUNDUP(N27,0))</f>
        <v>0</v>
      </c>
      <c r="O34" s="20">
        <f t="shared" ref="O34:P34" ca="1" si="58">IF(O27&lt;1,0,+ROUNDUP(O27,0))</f>
        <v>0</v>
      </c>
      <c r="P34" s="20">
        <f t="shared" ca="1" si="58"/>
        <v>0</v>
      </c>
      <c r="Q34" s="26">
        <f ca="1">IF(Q27&lt;1,0,+ROUNDUP(Q27,0))</f>
        <v>0</v>
      </c>
      <c r="R34" s="26">
        <f t="shared" ref="R34:S34" ca="1" si="59">IF(R27&lt;1,0,+ROUNDUP(R27,0))</f>
        <v>0</v>
      </c>
      <c r="S34" s="26">
        <f t="shared" ca="1" si="59"/>
        <v>0</v>
      </c>
    </row>
    <row r="35" spans="1:19" s="4" customFormat="1" ht="15.75">
      <c r="A35" s="59"/>
      <c r="B35" s="59"/>
      <c r="C35" s="48" t="s">
        <v>24</v>
      </c>
      <c r="D35" s="61"/>
      <c r="E35" s="14">
        <f>SUM(E31:E33)</f>
        <v>0</v>
      </c>
      <c r="F35" s="14">
        <f t="shared" ref="F35:G35" ca="1" si="60">SUM(F31:F33)</f>
        <v>0</v>
      </c>
      <c r="G35" s="14">
        <f t="shared" ca="1" si="60"/>
        <v>0</v>
      </c>
      <c r="H35" s="8">
        <f ca="1">SUM(H31:H33)</f>
        <v>0</v>
      </c>
      <c r="I35" s="8">
        <f t="shared" ref="I35:J35" ca="1" si="61">SUM(I31:I33)</f>
        <v>0</v>
      </c>
      <c r="J35" s="8">
        <f t="shared" ca="1" si="61"/>
        <v>0</v>
      </c>
      <c r="K35" s="80">
        <f ca="1">SUM(K31:K33)</f>
        <v>0</v>
      </c>
      <c r="L35" s="80">
        <f t="shared" ref="L35:M35" ca="1" si="62">SUM(L31:L33)</f>
        <v>0</v>
      </c>
      <c r="M35" s="80">
        <f t="shared" ca="1" si="62"/>
        <v>0</v>
      </c>
      <c r="N35" s="20">
        <f ca="1">SUM(N31:N33)</f>
        <v>0</v>
      </c>
      <c r="O35" s="20">
        <f t="shared" ref="O35:P35" ca="1" si="63">SUM(O31:O33)</f>
        <v>0</v>
      </c>
      <c r="P35" s="20">
        <f t="shared" ca="1" si="63"/>
        <v>0</v>
      </c>
      <c r="Q35" s="26">
        <f ca="1">SUM(Q31:Q33)</f>
        <v>0</v>
      </c>
      <c r="R35" s="26">
        <f t="shared" ref="R35:S35" ca="1" si="64">SUM(R31:R33)</f>
        <v>0</v>
      </c>
      <c r="S35" s="26">
        <f t="shared" ca="1" si="64"/>
        <v>0</v>
      </c>
    </row>
    <row r="36" spans="1:19" s="4" customFormat="1" ht="15.75">
      <c r="A36" s="59"/>
      <c r="B36" s="59"/>
      <c r="C36" s="47" t="s">
        <v>25</v>
      </c>
      <c r="D36" s="61"/>
      <c r="E36" s="16"/>
      <c r="F36" s="13"/>
      <c r="G36" s="13"/>
      <c r="H36" s="10"/>
      <c r="I36" s="7"/>
      <c r="J36" s="7"/>
      <c r="K36" s="77"/>
      <c r="L36" s="76"/>
      <c r="M36" s="76"/>
      <c r="N36" s="22"/>
      <c r="O36" s="19"/>
      <c r="P36" s="19"/>
      <c r="Q36" s="28"/>
      <c r="R36" s="25"/>
      <c r="S36" s="25"/>
    </row>
    <row r="37" spans="1:19" s="4" customFormat="1" ht="15.75">
      <c r="A37" s="59"/>
      <c r="B37" s="59"/>
      <c r="C37" s="47" t="s">
        <v>26</v>
      </c>
      <c r="D37" s="61"/>
      <c r="E37" s="17" t="str">
        <f>+IF(E20&gt;0,1,"")</f>
        <v/>
      </c>
      <c r="F37" s="17" t="str">
        <f t="shared" ref="F37:G37" ca="1" si="65">+IF(F20&gt;0,1,"")</f>
        <v/>
      </c>
      <c r="G37" s="17" t="str">
        <f t="shared" ca="1" si="65"/>
        <v/>
      </c>
      <c r="H37" s="11" t="str">
        <f ca="1">+IF(H20&gt;0,1,"")</f>
        <v/>
      </c>
      <c r="I37" s="11" t="str">
        <f t="shared" ref="I37:J37" ca="1" si="66">+IF(I20&gt;0,1,"")</f>
        <v/>
      </c>
      <c r="J37" s="11" t="str">
        <f t="shared" ca="1" si="66"/>
        <v/>
      </c>
      <c r="K37" s="82" t="str">
        <f ca="1">+IF(K20&gt;0,1,"")</f>
        <v/>
      </c>
      <c r="L37" s="82" t="str">
        <f t="shared" ref="L37:M37" ca="1" si="67">+IF(L20&gt;0,1,"")</f>
        <v/>
      </c>
      <c r="M37" s="82" t="str">
        <f t="shared" ca="1" si="67"/>
        <v/>
      </c>
      <c r="N37" s="23" t="str">
        <f ca="1">+IF(N20&gt;0,1,"")</f>
        <v/>
      </c>
      <c r="O37" s="23" t="str">
        <f t="shared" ref="O37:P37" ca="1" si="68">+IF(O20&gt;0,1,"")</f>
        <v/>
      </c>
      <c r="P37" s="23" t="str">
        <f t="shared" ca="1" si="68"/>
        <v/>
      </c>
      <c r="Q37" s="29" t="str">
        <f ca="1">+IF(Q20&gt;0,1,"")</f>
        <v/>
      </c>
      <c r="R37" s="29" t="str">
        <f t="shared" ref="R37:S37" ca="1" si="69">+IF(R20&gt;0,1,"")</f>
        <v/>
      </c>
      <c r="S37" s="29" t="str">
        <f t="shared" ca="1" si="69"/>
        <v/>
      </c>
    </row>
    <row r="38" spans="1:19" s="4" customFormat="1" ht="15.75">
      <c r="A38" s="59"/>
      <c r="B38" s="59"/>
      <c r="C38" s="49" t="s">
        <v>27</v>
      </c>
      <c r="D38" s="61"/>
      <c r="E38" s="18">
        <f>IF(E20&gt;7,ROUNDUP(+E28,0),0)</f>
        <v>0</v>
      </c>
      <c r="F38" s="18">
        <f t="shared" ref="F38:G38" ca="1" si="70">IF(F20&gt;7,ROUNDUP(+F28,0),0)</f>
        <v>0</v>
      </c>
      <c r="G38" s="18">
        <f t="shared" ca="1" si="70"/>
        <v>0</v>
      </c>
      <c r="H38" s="12">
        <f ca="1">IF(H20&gt;7,ROUNDUP(+H28,0),0)</f>
        <v>0</v>
      </c>
      <c r="I38" s="12">
        <f t="shared" ref="I38:J38" ca="1" si="71">IF(I20&gt;7,ROUNDUP(+I28,0),0)</f>
        <v>0</v>
      </c>
      <c r="J38" s="12">
        <f t="shared" ca="1" si="71"/>
        <v>0</v>
      </c>
      <c r="K38" s="83">
        <f ca="1">IF(K20&gt;7,ROUNDUP(+K28,0),0)</f>
        <v>0</v>
      </c>
      <c r="L38" s="83">
        <f t="shared" ref="L38:M38" ca="1" si="72">IF(L20&gt;7,ROUNDUP(+L28,0),0)</f>
        <v>0</v>
      </c>
      <c r="M38" s="83">
        <f t="shared" ca="1" si="72"/>
        <v>0</v>
      </c>
      <c r="N38" s="24">
        <f ca="1">IF(N20&gt;7,ROUNDUP(+N28,0),0)</f>
        <v>0</v>
      </c>
      <c r="O38" s="24">
        <f t="shared" ref="O38:P38" ca="1" si="73">IF(O20&gt;7,ROUNDUP(+O28,0),0)</f>
        <v>0</v>
      </c>
      <c r="P38" s="24">
        <f t="shared" ca="1" si="73"/>
        <v>0</v>
      </c>
      <c r="Q38" s="30">
        <f ca="1">IF(Q20&gt;7,ROUNDUP(+Q28,0),0)</f>
        <v>0</v>
      </c>
      <c r="R38" s="30">
        <f t="shared" ref="R38:S38" ca="1" si="74">IF(R20&gt;7,ROUNDUP(+R28,0),0)</f>
        <v>0</v>
      </c>
      <c r="S38" s="30">
        <f t="shared" ca="1" si="74"/>
        <v>0</v>
      </c>
    </row>
    <row r="39" spans="1:19" s="4" customFormat="1" ht="63">
      <c r="A39" s="59"/>
      <c r="B39" s="59"/>
      <c r="C39" s="47"/>
      <c r="D39" s="61"/>
      <c r="E39" s="31" t="s">
        <v>29</v>
      </c>
      <c r="F39" s="31" t="s">
        <v>28</v>
      </c>
      <c r="G39" s="31" t="s">
        <v>28</v>
      </c>
      <c r="H39" s="32" t="s">
        <v>28</v>
      </c>
      <c r="I39" s="32" t="s">
        <v>28</v>
      </c>
      <c r="J39" s="32" t="s">
        <v>28</v>
      </c>
      <c r="K39" s="84" t="s">
        <v>28</v>
      </c>
      <c r="L39" s="84" t="s">
        <v>28</v>
      </c>
      <c r="M39" s="84" t="s">
        <v>28</v>
      </c>
      <c r="N39" s="33" t="s">
        <v>28</v>
      </c>
      <c r="O39" s="33" t="s">
        <v>28</v>
      </c>
      <c r="P39" s="33" t="s">
        <v>28</v>
      </c>
      <c r="Q39" s="34" t="s">
        <v>28</v>
      </c>
      <c r="R39" s="34" t="s">
        <v>28</v>
      </c>
      <c r="S39" s="34" t="s">
        <v>28</v>
      </c>
    </row>
    <row r="40" spans="1:19" ht="117">
      <c r="A40" s="62"/>
      <c r="B40" s="62"/>
      <c r="C40" s="47"/>
      <c r="D40" s="62"/>
      <c r="E40" s="31" t="s">
        <v>30</v>
      </c>
      <c r="F40" s="31" t="s">
        <v>30</v>
      </c>
      <c r="G40" s="31" t="s">
        <v>30</v>
      </c>
      <c r="H40" s="32" t="s">
        <v>30</v>
      </c>
      <c r="I40" s="32" t="s">
        <v>30</v>
      </c>
      <c r="J40" s="32" t="s">
        <v>30</v>
      </c>
      <c r="K40" s="84" t="s">
        <v>30</v>
      </c>
      <c r="L40" s="84" t="s">
        <v>30</v>
      </c>
      <c r="M40" s="84" t="s">
        <v>30</v>
      </c>
      <c r="N40" s="33" t="s">
        <v>30</v>
      </c>
      <c r="O40" s="33" t="s">
        <v>30</v>
      </c>
      <c r="P40" s="33" t="s">
        <v>30</v>
      </c>
      <c r="Q40" s="34" t="s">
        <v>30</v>
      </c>
      <c r="R40" s="34" t="s">
        <v>30</v>
      </c>
      <c r="S40" s="34" t="s">
        <v>30</v>
      </c>
    </row>
    <row r="41" spans="1:19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85"/>
      <c r="L41" s="85"/>
      <c r="M41" s="85"/>
      <c r="N41" s="36"/>
      <c r="O41" s="36"/>
      <c r="P41" s="36"/>
      <c r="Q41" s="36"/>
      <c r="R41" s="36"/>
      <c r="S41" s="36"/>
    </row>
  </sheetData>
  <protectedRanges>
    <protectedRange password="D957" sqref="A11:S40" name="Plage1_1"/>
  </protectedRanges>
  <mergeCells count="12">
    <mergeCell ref="E16:G16"/>
    <mergeCell ref="H16:J16"/>
    <mergeCell ref="K16:M16"/>
    <mergeCell ref="N16:P16"/>
    <mergeCell ref="Q16:S16"/>
    <mergeCell ref="Q1:S1"/>
    <mergeCell ref="E15:S15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activeCell="E12" sqref="E12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6" customWidth="1"/>
    <col min="12" max="12" width="7" style="86" customWidth="1"/>
    <col min="13" max="13" width="7.140625" style="86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20" ht="28.5" customHeight="1">
      <c r="A1" s="98" t="s">
        <v>0</v>
      </c>
      <c r="B1" s="98"/>
      <c r="C1" s="98"/>
      <c r="D1" s="98"/>
      <c r="E1" s="99" t="s">
        <v>1</v>
      </c>
      <c r="F1" s="100"/>
      <c r="G1" s="100"/>
      <c r="H1" s="101" t="s">
        <v>2</v>
      </c>
      <c r="I1" s="102"/>
      <c r="J1" s="102"/>
      <c r="K1" s="107" t="s">
        <v>31</v>
      </c>
      <c r="L1" s="108"/>
      <c r="M1" s="108"/>
      <c r="N1" s="103" t="s">
        <v>3</v>
      </c>
      <c r="O1" s="104"/>
      <c r="P1" s="104"/>
      <c r="Q1" s="105" t="s">
        <v>4</v>
      </c>
      <c r="R1" s="106"/>
      <c r="S1" s="106"/>
    </row>
    <row r="2" spans="1:20" ht="31.5" customHeight="1">
      <c r="A2" s="2" t="s">
        <v>10</v>
      </c>
      <c r="B2" s="2" t="s">
        <v>11</v>
      </c>
      <c r="C2" s="2" t="s">
        <v>12</v>
      </c>
      <c r="D2" s="2" t="s">
        <v>13</v>
      </c>
      <c r="E2" s="87" t="s">
        <v>32</v>
      </c>
      <c r="F2" s="87" t="s">
        <v>33</v>
      </c>
      <c r="G2" s="88" t="s">
        <v>34</v>
      </c>
      <c r="H2" s="89" t="s">
        <v>32</v>
      </c>
      <c r="I2" s="89" t="s">
        <v>33</v>
      </c>
      <c r="J2" s="90" t="s">
        <v>34</v>
      </c>
      <c r="K2" s="93" t="s">
        <v>32</v>
      </c>
      <c r="L2" s="93" t="s">
        <v>33</v>
      </c>
      <c r="M2" s="94" t="s">
        <v>34</v>
      </c>
      <c r="N2" s="95" t="s">
        <v>32</v>
      </c>
      <c r="O2" s="95" t="s">
        <v>33</v>
      </c>
      <c r="P2" s="96" t="s">
        <v>34</v>
      </c>
      <c r="Q2" s="91" t="s">
        <v>32</v>
      </c>
      <c r="R2" s="91" t="s">
        <v>33</v>
      </c>
      <c r="S2" s="92" t="s">
        <v>34</v>
      </c>
    </row>
    <row r="3" spans="1:20" ht="19.5">
      <c r="A3" s="63"/>
      <c r="B3" s="64"/>
      <c r="C3" s="64"/>
      <c r="D3" s="65"/>
      <c r="E3" s="66"/>
      <c r="F3" s="67"/>
      <c r="G3" s="67"/>
      <c r="H3" s="68"/>
      <c r="I3" s="68"/>
      <c r="J3" s="68"/>
      <c r="K3" s="71"/>
      <c r="L3" s="71"/>
      <c r="M3" s="71"/>
      <c r="N3" s="69"/>
      <c r="O3" s="69"/>
      <c r="P3" s="69"/>
      <c r="Q3" s="70"/>
      <c r="R3" s="70"/>
      <c r="S3" s="70"/>
    </row>
    <row r="4" spans="1:20" ht="19.5">
      <c r="A4" s="63"/>
      <c r="B4" s="64"/>
      <c r="C4" s="64"/>
      <c r="D4" s="65"/>
      <c r="E4" s="66"/>
      <c r="F4" s="67"/>
      <c r="G4" s="67"/>
      <c r="H4" s="68"/>
      <c r="I4" s="68"/>
      <c r="J4" s="68"/>
      <c r="K4" s="71"/>
      <c r="L4" s="71"/>
      <c r="M4" s="71"/>
      <c r="N4" s="69"/>
      <c r="O4" s="69"/>
      <c r="P4" s="69"/>
      <c r="Q4" s="70"/>
      <c r="R4" s="70"/>
      <c r="S4" s="70"/>
    </row>
    <row r="5" spans="1:20" ht="19.5">
      <c r="A5" s="63"/>
      <c r="B5" s="64"/>
      <c r="C5" s="64"/>
      <c r="D5" s="65"/>
      <c r="E5" s="66"/>
      <c r="F5" s="67"/>
      <c r="G5" s="67"/>
      <c r="H5" s="68"/>
      <c r="I5" s="68"/>
      <c r="J5" s="68"/>
      <c r="K5" s="71"/>
      <c r="L5" s="71"/>
      <c r="M5" s="71"/>
      <c r="N5" s="69"/>
      <c r="O5" s="69"/>
      <c r="P5" s="69"/>
      <c r="Q5" s="70"/>
      <c r="R5" s="70"/>
      <c r="S5" s="70"/>
    </row>
    <row r="6" spans="1:20" ht="19.5">
      <c r="A6" s="63"/>
      <c r="B6" s="64"/>
      <c r="C6" s="64"/>
      <c r="D6" s="65"/>
      <c r="E6" s="66"/>
      <c r="F6" s="67"/>
      <c r="G6" s="67"/>
      <c r="H6" s="68"/>
      <c r="I6" s="68"/>
      <c r="J6" s="68"/>
      <c r="K6" s="71"/>
      <c r="L6" s="71"/>
      <c r="M6" s="71"/>
      <c r="N6" s="69"/>
      <c r="O6" s="69"/>
      <c r="P6" s="69"/>
      <c r="Q6" s="70"/>
      <c r="R6" s="70"/>
      <c r="S6" s="70"/>
    </row>
    <row r="7" spans="1:20" ht="19.5">
      <c r="A7" s="63"/>
      <c r="B7" s="64"/>
      <c r="C7" s="64"/>
      <c r="D7" s="65"/>
      <c r="E7" s="66"/>
      <c r="F7" s="67"/>
      <c r="G7" s="67"/>
      <c r="H7" s="68"/>
      <c r="I7" s="68"/>
      <c r="J7" s="68"/>
      <c r="K7" s="71"/>
      <c r="L7" s="71"/>
      <c r="M7" s="71"/>
      <c r="N7" s="69"/>
      <c r="O7" s="69"/>
      <c r="P7" s="69"/>
      <c r="Q7" s="70"/>
      <c r="R7" s="70"/>
      <c r="S7" s="70"/>
    </row>
    <row r="8" spans="1:20" ht="19.5">
      <c r="A8" s="63"/>
      <c r="B8" s="64"/>
      <c r="C8" s="64"/>
      <c r="D8" s="65"/>
      <c r="E8" s="66"/>
      <c r="F8" s="67"/>
      <c r="G8" s="67"/>
      <c r="H8" s="68"/>
      <c r="I8" s="68"/>
      <c r="J8" s="68"/>
      <c r="K8" s="71"/>
      <c r="L8" s="71"/>
      <c r="M8" s="71"/>
      <c r="N8" s="69"/>
      <c r="O8" s="69"/>
      <c r="P8" s="69"/>
      <c r="Q8" s="70"/>
      <c r="R8" s="70"/>
      <c r="S8" s="70"/>
    </row>
    <row r="9" spans="1:20" ht="19.5">
      <c r="A9" s="63"/>
      <c r="B9" s="64"/>
      <c r="C9" s="64"/>
      <c r="D9" s="65"/>
      <c r="E9" s="66"/>
      <c r="F9" s="67"/>
      <c r="G9" s="67"/>
      <c r="H9" s="68"/>
      <c r="I9" s="68"/>
      <c r="J9" s="68"/>
      <c r="K9" s="71"/>
      <c r="L9" s="71"/>
      <c r="M9" s="71"/>
      <c r="N9" s="69"/>
      <c r="O9" s="69"/>
      <c r="P9" s="69"/>
      <c r="Q9" s="70"/>
      <c r="R9" s="70"/>
      <c r="S9" s="70"/>
    </row>
    <row r="10" spans="1:20" ht="19.5">
      <c r="A10" s="63"/>
      <c r="B10" s="64"/>
      <c r="C10" s="64"/>
      <c r="D10" s="65"/>
      <c r="E10" s="66"/>
      <c r="F10" s="67"/>
      <c r="G10" s="67"/>
      <c r="H10" s="68"/>
      <c r="I10" s="68"/>
      <c r="J10" s="68"/>
      <c r="K10" s="71"/>
      <c r="L10" s="71"/>
      <c r="M10" s="71"/>
      <c r="N10" s="69"/>
      <c r="O10" s="69"/>
      <c r="P10" s="69"/>
      <c r="Q10" s="70"/>
      <c r="R10" s="70"/>
      <c r="S10" s="70"/>
    </row>
    <row r="11" spans="1:20" ht="19.5">
      <c r="A11" s="50"/>
      <c r="B11" s="50"/>
      <c r="C11" s="50" t="s">
        <v>14</v>
      </c>
      <c r="D11" s="50"/>
      <c r="E11" s="51">
        <f>SUM(E3:E10)</f>
        <v>0</v>
      </c>
      <c r="F11" s="51">
        <f t="shared" ref="F11:S11" si="0">SUM(F3:F10)</f>
        <v>0</v>
      </c>
      <c r="G11" s="51">
        <f t="shared" si="0"/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72">
        <f t="shared" si="0"/>
        <v>0</v>
      </c>
      <c r="L11" s="72">
        <f t="shared" si="0"/>
        <v>0</v>
      </c>
      <c r="M11" s="72">
        <f t="shared" si="0"/>
        <v>0</v>
      </c>
      <c r="N11" s="53">
        <f t="shared" si="0"/>
        <v>0</v>
      </c>
      <c r="O11" s="53">
        <f t="shared" si="0"/>
        <v>0</v>
      </c>
      <c r="P11" s="53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0"/>
        <v>0</v>
      </c>
    </row>
    <row r="12" spans="1:20" ht="19.5">
      <c r="A12" s="50"/>
      <c r="B12" s="50"/>
      <c r="C12" s="50" t="s">
        <v>5</v>
      </c>
      <c r="D12" s="50"/>
      <c r="E12" s="51">
        <f>SUMIF($A3:A10,"&lt;6",E3:E10)</f>
        <v>0</v>
      </c>
      <c r="F12" s="51">
        <f ca="1">SUMIF($A3:B10,"&lt;6",F3:F10)</f>
        <v>0</v>
      </c>
      <c r="G12" s="51">
        <f ca="1">SUMIF($A3:C10,"&lt;6",G3:G10)</f>
        <v>0</v>
      </c>
      <c r="H12" s="52">
        <f ca="1">SUMIF($A3:F10,"&lt;6",H3:H10)</f>
        <v>0</v>
      </c>
      <c r="I12" s="52">
        <f ca="1">SUMIF($A3:G10,"&lt;6",I3:I10)</f>
        <v>0</v>
      </c>
      <c r="J12" s="52">
        <f ca="1">SUMIF($A3:G10,"&lt;6",J3:J10)</f>
        <v>0</v>
      </c>
      <c r="K12" s="72">
        <f ca="1">SUMIF($A3:I10,"&lt;6",K3:K10)</f>
        <v>0</v>
      </c>
      <c r="L12" s="72">
        <f ca="1">SUMIF($A3:J10,"&lt;6",L3:L10)</f>
        <v>0</v>
      </c>
      <c r="M12" s="72">
        <f ca="1">SUMIF($A3:J10,"&lt;6",M3:M10)</f>
        <v>0</v>
      </c>
      <c r="N12" s="53">
        <f ca="1">SUMIF($A3:I10,"&lt;6",N3:N10)</f>
        <v>0</v>
      </c>
      <c r="O12" s="53">
        <f ca="1">SUMIF($A3:J10,"&lt;6",O3:O10)</f>
        <v>0</v>
      </c>
      <c r="P12" s="53">
        <f ca="1">SUMIF($A3:J10,"&lt;6",P3:P10)</f>
        <v>0</v>
      </c>
      <c r="Q12" s="54">
        <f ca="1">SUMIF($A3:O10,"&lt;6",Q3:Q10)</f>
        <v>0</v>
      </c>
      <c r="R12" s="54">
        <f ca="1">SUMIF($A3:P10,"&lt;6",R3:R10)</f>
        <v>0</v>
      </c>
      <c r="S12" s="54">
        <f ca="1">SUMIF($A3:P10,"&lt;6",S3:S10)</f>
        <v>0</v>
      </c>
    </row>
    <row r="13" spans="1:20" ht="19.5">
      <c r="A13" s="50"/>
      <c r="B13" s="50"/>
      <c r="C13" s="50" t="s">
        <v>6</v>
      </c>
      <c r="D13" s="50"/>
      <c r="E13" s="51">
        <f>SUMIF($A3:A10,"&gt;=6",E3:E10)</f>
        <v>0</v>
      </c>
      <c r="F13" s="51">
        <f ca="1">SUMIF($A3:B10,"&gt;=6",F3:F10)</f>
        <v>0</v>
      </c>
      <c r="G13" s="51">
        <f ca="1">SUMIF($A3:C10,"&gt;=6",G3:G10)</f>
        <v>0</v>
      </c>
      <c r="H13" s="52">
        <f ca="1">SUMIF($A3:F10,"&gt;=6",H3:H10)</f>
        <v>0</v>
      </c>
      <c r="I13" s="52">
        <f ca="1">SUMIF($A3:G10,"&gt;=6",I3:I10)</f>
        <v>0</v>
      </c>
      <c r="J13" s="52">
        <f ca="1">SUMIF($A3:G10,"&gt;=6",J3:J10)</f>
        <v>0</v>
      </c>
      <c r="K13" s="72">
        <f ca="1">SUMIF($A3:I10,"&gt;=6",K3:K10)</f>
        <v>0</v>
      </c>
      <c r="L13" s="72">
        <f ca="1">SUMIF($A3:J10,"&gt;=6",L3:L10)</f>
        <v>0</v>
      </c>
      <c r="M13" s="72">
        <f ca="1">SUMIF($A3:J10,"&gt;=6",M3:M10)</f>
        <v>0</v>
      </c>
      <c r="N13" s="53">
        <f ca="1">SUMIF($A3:I10,"&gt;=6",N3:N10)</f>
        <v>0</v>
      </c>
      <c r="O13" s="53">
        <f ca="1">SUMIF($A3:J10,"&gt;=6",O3:O10)</f>
        <v>0</v>
      </c>
      <c r="P13" s="53">
        <f ca="1">SUMIF($A3:J10,"&gt;=6",P3:P10)</f>
        <v>0</v>
      </c>
      <c r="Q13" s="54">
        <f ca="1">SUMIF($A3:O10,"&gt;=6",Q3:Q10)</f>
        <v>0</v>
      </c>
      <c r="R13" s="54">
        <f ca="1">SUMIF($A3:P10,"&gt;=6",R3:R10)</f>
        <v>0</v>
      </c>
      <c r="S13" s="54">
        <f ca="1">SUMIF($A3:P10,"&gt;=6",S3:S10)</f>
        <v>0</v>
      </c>
    </row>
    <row r="14" spans="1:20" ht="19.5">
      <c r="A14" s="55"/>
      <c r="B14" s="55"/>
      <c r="C14" s="50" t="s">
        <v>7</v>
      </c>
      <c r="D14" s="50"/>
      <c r="E14" s="51">
        <f>E38</f>
        <v>0</v>
      </c>
      <c r="F14" s="51">
        <f t="shared" ref="F14:S14" ca="1" si="1">F38</f>
        <v>0</v>
      </c>
      <c r="G14" s="51">
        <f t="shared" ca="1" si="1"/>
        <v>0</v>
      </c>
      <c r="H14" s="52">
        <f t="shared" ca="1" si="1"/>
        <v>0</v>
      </c>
      <c r="I14" s="52">
        <f t="shared" ca="1" si="1"/>
        <v>0</v>
      </c>
      <c r="J14" s="52">
        <f t="shared" ca="1" si="1"/>
        <v>0</v>
      </c>
      <c r="K14" s="72">
        <f t="shared" ca="1" si="1"/>
        <v>0</v>
      </c>
      <c r="L14" s="72">
        <f t="shared" ca="1" si="1"/>
        <v>0</v>
      </c>
      <c r="M14" s="72">
        <f t="shared" ca="1" si="1"/>
        <v>0</v>
      </c>
      <c r="N14" s="53">
        <f t="shared" ca="1" si="1"/>
        <v>0</v>
      </c>
      <c r="O14" s="53">
        <f t="shared" ca="1" si="1"/>
        <v>0</v>
      </c>
      <c r="P14" s="53">
        <f t="shared" ca="1" si="1"/>
        <v>0</v>
      </c>
      <c r="Q14" s="54">
        <f t="shared" ca="1" si="1"/>
        <v>0</v>
      </c>
      <c r="R14" s="54">
        <f t="shared" ca="1" si="1"/>
        <v>0</v>
      </c>
      <c r="S14" s="54">
        <f t="shared" ca="1" si="1"/>
        <v>0</v>
      </c>
    </row>
    <row r="15" spans="1:20" s="4" customFormat="1" ht="19.5">
      <c r="A15" s="56"/>
      <c r="B15" s="56"/>
      <c r="C15" s="56"/>
      <c r="D15" s="56"/>
      <c r="E15" s="109" t="s">
        <v>9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20" s="3" customFormat="1" ht="19.5">
      <c r="A16" s="50"/>
      <c r="B16" s="50"/>
      <c r="C16" s="50" t="s">
        <v>8</v>
      </c>
      <c r="D16" s="57"/>
      <c r="E16" s="111">
        <f ca="1">F11+F14</f>
        <v>0</v>
      </c>
      <c r="F16" s="112"/>
      <c r="G16" s="112"/>
      <c r="H16" s="113">
        <f ca="1">I11+I14</f>
        <v>0</v>
      </c>
      <c r="I16" s="114"/>
      <c r="J16" s="114"/>
      <c r="K16" s="118">
        <f ca="1">L11+L14</f>
        <v>0</v>
      </c>
      <c r="L16" s="119"/>
      <c r="M16" s="119"/>
      <c r="N16" s="115">
        <f ca="1">O11+O14</f>
        <v>0</v>
      </c>
      <c r="O16" s="116"/>
      <c r="P16" s="116"/>
      <c r="Q16" s="117">
        <f ca="1">R11+R14</f>
        <v>0</v>
      </c>
      <c r="R16" s="117"/>
      <c r="S16" s="117"/>
      <c r="T16" s="6"/>
    </row>
    <row r="17" spans="1:19" s="4" customFormat="1" ht="19.5" hidden="1" customHeight="1">
      <c r="A17" s="56"/>
      <c r="B17" s="56"/>
      <c r="C17" s="56"/>
      <c r="D17" s="56"/>
      <c r="E17" s="58">
        <f t="shared" ref="E17:S18" si="2">E12</f>
        <v>0</v>
      </c>
      <c r="F17" s="58">
        <f t="shared" ca="1" si="2"/>
        <v>0</v>
      </c>
      <c r="G17" s="58">
        <f t="shared" ca="1" si="2"/>
        <v>0</v>
      </c>
      <c r="H17" s="58">
        <f t="shared" ca="1" si="2"/>
        <v>0</v>
      </c>
      <c r="I17" s="58">
        <f t="shared" ca="1" si="2"/>
        <v>0</v>
      </c>
      <c r="J17" s="58">
        <f t="shared" ca="1" si="2"/>
        <v>0</v>
      </c>
      <c r="K17" s="73">
        <f t="shared" ca="1" si="2"/>
        <v>0</v>
      </c>
      <c r="L17" s="73">
        <f t="shared" ca="1" si="2"/>
        <v>0</v>
      </c>
      <c r="M17" s="73">
        <f t="shared" ca="1" si="2"/>
        <v>0</v>
      </c>
      <c r="N17" s="58">
        <f t="shared" ca="1" si="2"/>
        <v>0</v>
      </c>
      <c r="O17" s="58">
        <f t="shared" ca="1" si="2"/>
        <v>0</v>
      </c>
      <c r="P17" s="58">
        <f t="shared" ca="1" si="2"/>
        <v>0</v>
      </c>
      <c r="Q17" s="58">
        <f t="shared" ca="1" si="2"/>
        <v>0</v>
      </c>
      <c r="R17" s="58">
        <f t="shared" ca="1" si="2"/>
        <v>0</v>
      </c>
      <c r="S17" s="58">
        <f t="shared" ca="1" si="2"/>
        <v>0</v>
      </c>
    </row>
    <row r="18" spans="1:19" s="4" customFormat="1" ht="15.75" hidden="1" customHeight="1">
      <c r="A18" s="59"/>
      <c r="B18" s="59"/>
      <c r="C18" s="59"/>
      <c r="D18" s="59"/>
      <c r="E18" s="5">
        <f t="shared" si="2"/>
        <v>0</v>
      </c>
      <c r="F18" s="5">
        <f t="shared" ca="1" si="2"/>
        <v>0</v>
      </c>
      <c r="G18" s="5">
        <f t="shared" ca="1" si="2"/>
        <v>0</v>
      </c>
      <c r="H18" s="5">
        <f t="shared" ca="1" si="2"/>
        <v>0</v>
      </c>
      <c r="I18" s="5">
        <f t="shared" ca="1" si="2"/>
        <v>0</v>
      </c>
      <c r="J18" s="5">
        <f t="shared" ca="1" si="2"/>
        <v>0</v>
      </c>
      <c r="K18" s="74">
        <f t="shared" ca="1" si="2"/>
        <v>0</v>
      </c>
      <c r="L18" s="74">
        <f t="shared" ca="1" si="2"/>
        <v>0</v>
      </c>
      <c r="M18" s="74">
        <f t="shared" ca="1" si="2"/>
        <v>0</v>
      </c>
      <c r="N18" s="5">
        <f t="shared" ca="1" si="2"/>
        <v>0</v>
      </c>
      <c r="O18" s="5">
        <f t="shared" ca="1" si="2"/>
        <v>0</v>
      </c>
      <c r="P18" s="5">
        <f t="shared" ca="1" si="2"/>
        <v>0</v>
      </c>
      <c r="Q18" s="5">
        <f t="shared" ca="1" si="2"/>
        <v>0</v>
      </c>
      <c r="R18" s="5">
        <f t="shared" ca="1" si="2"/>
        <v>0</v>
      </c>
      <c r="S18" s="5">
        <f t="shared" ca="1" si="2"/>
        <v>0</v>
      </c>
    </row>
    <row r="19" spans="1:19" s="4" customFormat="1" ht="15.75" hidden="1" customHeight="1">
      <c r="A19" s="59"/>
      <c r="B19" s="59"/>
      <c r="C19" s="59"/>
      <c r="D19" s="59"/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74">
        <v>0</v>
      </c>
      <c r="L19" s="74">
        <v>0</v>
      </c>
      <c r="M19" s="74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s="4" customFormat="1" ht="15.75" hidden="1" customHeight="1">
      <c r="A20" s="59"/>
      <c r="B20" s="59"/>
      <c r="C20" s="59"/>
      <c r="D20" s="59"/>
      <c r="E20" s="5">
        <f t="shared" ref="E20:S20" si="3">SUM(E17:E19)</f>
        <v>0</v>
      </c>
      <c r="F20" s="5">
        <f t="shared" ca="1" si="3"/>
        <v>0</v>
      </c>
      <c r="G20" s="5">
        <f t="shared" ca="1" si="3"/>
        <v>0</v>
      </c>
      <c r="H20" s="5">
        <f t="shared" ca="1" si="3"/>
        <v>0</v>
      </c>
      <c r="I20" s="5">
        <f t="shared" ca="1" si="3"/>
        <v>0</v>
      </c>
      <c r="J20" s="5">
        <f t="shared" ca="1" si="3"/>
        <v>0</v>
      </c>
      <c r="K20" s="74">
        <f t="shared" ca="1" si="3"/>
        <v>0</v>
      </c>
      <c r="L20" s="74">
        <f t="shared" ca="1" si="3"/>
        <v>0</v>
      </c>
      <c r="M20" s="74">
        <f t="shared" ca="1" si="3"/>
        <v>0</v>
      </c>
      <c r="N20" s="5">
        <f t="shared" ca="1" si="3"/>
        <v>0</v>
      </c>
      <c r="O20" s="5">
        <f t="shared" ca="1" si="3"/>
        <v>0</v>
      </c>
      <c r="P20" s="5">
        <f t="shared" ca="1" si="3"/>
        <v>0</v>
      </c>
      <c r="Q20" s="5">
        <f t="shared" ca="1" si="3"/>
        <v>0</v>
      </c>
      <c r="R20" s="5">
        <f t="shared" ca="1" si="3"/>
        <v>0</v>
      </c>
      <c r="S20" s="5">
        <f t="shared" ca="1" si="3"/>
        <v>0</v>
      </c>
    </row>
    <row r="21" spans="1:19" s="4" customFormat="1" ht="15.75" hidden="1" customHeight="1">
      <c r="A21" s="60"/>
      <c r="B21" s="60"/>
      <c r="C21" s="60"/>
      <c r="D21" s="60"/>
      <c r="E21" s="35"/>
      <c r="F21" s="35"/>
      <c r="G21" s="35"/>
      <c r="H21" s="35"/>
      <c r="I21" s="35"/>
      <c r="J21" s="35"/>
      <c r="K21" s="75"/>
      <c r="L21" s="75"/>
      <c r="M21" s="75"/>
      <c r="N21" s="35"/>
      <c r="O21" s="35"/>
      <c r="P21" s="35"/>
      <c r="Q21" s="35"/>
      <c r="R21" s="35"/>
      <c r="S21" s="35"/>
    </row>
    <row r="22" spans="1:19" s="4" customFormat="1" ht="15.75" hidden="1" customHeight="1">
      <c r="A22" s="59"/>
      <c r="B22" s="59"/>
      <c r="C22" s="37" t="s">
        <v>15</v>
      </c>
      <c r="D22" s="61"/>
      <c r="E22" s="16"/>
      <c r="F22" s="13"/>
      <c r="G22" s="13"/>
      <c r="H22" s="7"/>
      <c r="I22" s="7"/>
      <c r="J22" s="7"/>
      <c r="K22" s="76"/>
      <c r="L22" s="76"/>
      <c r="M22" s="76"/>
      <c r="N22" s="19"/>
      <c r="O22" s="19"/>
      <c r="P22" s="19"/>
      <c r="Q22" s="25"/>
      <c r="R22" s="25"/>
      <c r="S22" s="25"/>
    </row>
    <row r="23" spans="1:19" s="4" customFormat="1" ht="15.75" hidden="1" customHeight="1">
      <c r="A23" s="59"/>
      <c r="B23" s="59"/>
      <c r="C23" s="37" t="s">
        <v>16</v>
      </c>
      <c r="D23" s="61"/>
      <c r="E23" s="16">
        <f>+E27/2</f>
        <v>0</v>
      </c>
      <c r="F23" s="16">
        <f t="shared" ref="F23:G23" ca="1" si="4">+F27/2</f>
        <v>0</v>
      </c>
      <c r="G23" s="16">
        <f t="shared" ca="1" si="4"/>
        <v>0</v>
      </c>
      <c r="H23" s="10">
        <f ca="1">+H27/2</f>
        <v>0</v>
      </c>
      <c r="I23" s="10">
        <f t="shared" ref="I23:J23" ca="1" si="5">+I27/2</f>
        <v>0</v>
      </c>
      <c r="J23" s="10">
        <f t="shared" ca="1" si="5"/>
        <v>0</v>
      </c>
      <c r="K23" s="77">
        <f ca="1">+K27/2</f>
        <v>0</v>
      </c>
      <c r="L23" s="77">
        <f t="shared" ref="L23:M23" ca="1" si="6">+L27/2</f>
        <v>0</v>
      </c>
      <c r="M23" s="77">
        <f t="shared" ca="1" si="6"/>
        <v>0</v>
      </c>
      <c r="N23" s="22">
        <f ca="1">+N27/2</f>
        <v>0</v>
      </c>
      <c r="O23" s="22">
        <f t="shared" ref="O23:P23" ca="1" si="7">+O27/2</f>
        <v>0</v>
      </c>
      <c r="P23" s="22">
        <f t="shared" ca="1" si="7"/>
        <v>0</v>
      </c>
      <c r="Q23" s="28">
        <f ca="1">+Q27/2</f>
        <v>0</v>
      </c>
      <c r="R23" s="28">
        <f t="shared" ref="R23:S23" ca="1" si="8">+R27/2</f>
        <v>0</v>
      </c>
      <c r="S23" s="28">
        <f t="shared" ca="1" si="8"/>
        <v>0</v>
      </c>
    </row>
    <row r="24" spans="1:19" s="4" customFormat="1" ht="15.75" hidden="1" customHeight="1">
      <c r="A24" s="59"/>
      <c r="B24" s="59"/>
      <c r="C24" s="38" t="s">
        <v>17</v>
      </c>
      <c r="D24" s="61"/>
      <c r="E24" s="16">
        <f>ROUNDUP(+E27*0.8,0)</f>
        <v>0</v>
      </c>
      <c r="F24" s="16">
        <f t="shared" ref="F24:G24" ca="1" si="9">ROUNDUP(+F27*0.8,0)</f>
        <v>0</v>
      </c>
      <c r="G24" s="16">
        <f t="shared" ca="1" si="9"/>
        <v>0</v>
      </c>
      <c r="H24" s="10">
        <f ca="1">ROUNDUP(+H27*0.8,0)</f>
        <v>0</v>
      </c>
      <c r="I24" s="10">
        <f t="shared" ref="I24:J24" ca="1" si="10">ROUNDUP(+I27*0.8,0)</f>
        <v>0</v>
      </c>
      <c r="J24" s="10">
        <f t="shared" ca="1" si="10"/>
        <v>0</v>
      </c>
      <c r="K24" s="77">
        <f ca="1">ROUNDUP(+K27*0.8,0)</f>
        <v>0</v>
      </c>
      <c r="L24" s="77">
        <f t="shared" ref="L24:M24" ca="1" si="11">ROUNDUP(+L27*0.8,0)</f>
        <v>0</v>
      </c>
      <c r="M24" s="77">
        <f t="shared" ca="1" si="11"/>
        <v>0</v>
      </c>
      <c r="N24" s="22">
        <f ca="1">ROUNDUP(+N27*0.8,0)</f>
        <v>0</v>
      </c>
      <c r="O24" s="22">
        <f t="shared" ref="O24:P24" ca="1" si="12">ROUNDUP(+O27*0.8,0)</f>
        <v>0</v>
      </c>
      <c r="P24" s="22">
        <f t="shared" ca="1" si="12"/>
        <v>0</v>
      </c>
      <c r="Q24" s="28">
        <f ca="1">ROUNDUP(+Q27*0.8,0)</f>
        <v>0</v>
      </c>
      <c r="R24" s="28">
        <f t="shared" ref="R24:S24" ca="1" si="13">ROUNDUP(+R27*0.8,0)</f>
        <v>0</v>
      </c>
      <c r="S24" s="28">
        <f t="shared" ca="1" si="13"/>
        <v>0</v>
      </c>
    </row>
    <row r="25" spans="1:19" s="4" customFormat="1" ht="15.75" hidden="1" customHeight="1">
      <c r="A25" s="59"/>
      <c r="B25" s="59"/>
      <c r="C25" s="38"/>
      <c r="D25" s="61"/>
      <c r="E25" s="39">
        <f>+E24-ROUNDUP(E23,0)</f>
        <v>0</v>
      </c>
      <c r="F25" s="39">
        <f t="shared" ref="F25:G25" ca="1" si="14">+F24-ROUNDUP(F23,0)</f>
        <v>0</v>
      </c>
      <c r="G25" s="39">
        <f t="shared" ca="1" si="14"/>
        <v>0</v>
      </c>
      <c r="H25" s="40">
        <f ca="1">+H24-ROUNDUP(H23,0)</f>
        <v>0</v>
      </c>
      <c r="I25" s="40">
        <f t="shared" ref="I25:J25" ca="1" si="15">+I24-ROUNDUP(I23,0)</f>
        <v>0</v>
      </c>
      <c r="J25" s="40">
        <f t="shared" ca="1" si="15"/>
        <v>0</v>
      </c>
      <c r="K25" s="78">
        <f ca="1">+K24-ROUNDUP(K23,0)</f>
        <v>0</v>
      </c>
      <c r="L25" s="78">
        <f t="shared" ref="L25:M25" ca="1" si="16">+L24-ROUNDUP(L23,0)</f>
        <v>0</v>
      </c>
      <c r="M25" s="78">
        <f t="shared" ca="1" si="16"/>
        <v>0</v>
      </c>
      <c r="N25" s="41">
        <f ca="1">+N24-ROUNDUP(N23,0)</f>
        <v>0</v>
      </c>
      <c r="O25" s="41">
        <f t="shared" ref="O25:P25" ca="1" si="17">+O24-ROUNDUP(O23,0)</f>
        <v>0</v>
      </c>
      <c r="P25" s="41">
        <f t="shared" ca="1" si="17"/>
        <v>0</v>
      </c>
      <c r="Q25" s="42">
        <f ca="1">+Q24-ROUNDUP(Q23,0)</f>
        <v>0</v>
      </c>
      <c r="R25" s="42">
        <f t="shared" ref="R25:S25" ca="1" si="18">+R24-ROUNDUP(R23,0)</f>
        <v>0</v>
      </c>
      <c r="S25" s="42">
        <f t="shared" ca="1" si="18"/>
        <v>0</v>
      </c>
    </row>
    <row r="26" spans="1:19" s="4" customFormat="1" ht="15.75" hidden="1" customHeight="1">
      <c r="A26" s="59"/>
      <c r="B26" s="59"/>
      <c r="C26" s="37" t="s">
        <v>18</v>
      </c>
      <c r="D26" s="61"/>
      <c r="E26" s="16">
        <f>+E27*0.2</f>
        <v>0</v>
      </c>
      <c r="F26" s="16">
        <f t="shared" ref="F26:G26" ca="1" si="19">+F27*0.2</f>
        <v>0</v>
      </c>
      <c r="G26" s="16">
        <f t="shared" ca="1" si="19"/>
        <v>0</v>
      </c>
      <c r="H26" s="10">
        <f ca="1">+H27*0.2</f>
        <v>0</v>
      </c>
      <c r="I26" s="10">
        <f t="shared" ref="I26:J26" ca="1" si="20">+I27*0.2</f>
        <v>0</v>
      </c>
      <c r="J26" s="10">
        <f t="shared" ca="1" si="20"/>
        <v>0</v>
      </c>
      <c r="K26" s="77">
        <f ca="1">+K27*0.2</f>
        <v>0</v>
      </c>
      <c r="L26" s="77">
        <f t="shared" ref="L26:M26" ca="1" si="21">+L27*0.2</f>
        <v>0</v>
      </c>
      <c r="M26" s="77">
        <f t="shared" ca="1" si="21"/>
        <v>0</v>
      </c>
      <c r="N26" s="22">
        <f ca="1">+N27*0.2</f>
        <v>0</v>
      </c>
      <c r="O26" s="22">
        <f t="shared" ref="O26:P26" ca="1" si="22">+O27*0.2</f>
        <v>0</v>
      </c>
      <c r="P26" s="22">
        <f t="shared" ca="1" si="22"/>
        <v>0</v>
      </c>
      <c r="Q26" s="28">
        <f ca="1">+Q27*0.2</f>
        <v>0</v>
      </c>
      <c r="R26" s="28">
        <f t="shared" ref="R26:S26" ca="1" si="23">+R27*0.2</f>
        <v>0</v>
      </c>
      <c r="S26" s="28">
        <f t="shared" ca="1" si="23"/>
        <v>0</v>
      </c>
    </row>
    <row r="27" spans="1:19" s="4" customFormat="1" ht="15.75" hidden="1" customHeight="1">
      <c r="A27" s="59"/>
      <c r="B27" s="59"/>
      <c r="C27" s="37" t="s">
        <v>19</v>
      </c>
      <c r="D27" s="61"/>
      <c r="E27" s="97">
        <f>IF(E20&gt;6,IF(E20&gt;301,0,(+E17/8+(+E18+E19)/12)),0)</f>
        <v>0</v>
      </c>
      <c r="F27" s="97">
        <f t="shared" ref="F27:S27" ca="1" si="24">IF(F20&gt;6,IF(F20&gt;301,0,(+F17/8+(+F18+F19)/12)),0)</f>
        <v>0</v>
      </c>
      <c r="G27" s="97">
        <f t="shared" ca="1" si="24"/>
        <v>0</v>
      </c>
      <c r="H27" s="97">
        <f t="shared" ca="1" si="24"/>
        <v>0</v>
      </c>
      <c r="I27" s="97">
        <f t="shared" ca="1" si="24"/>
        <v>0</v>
      </c>
      <c r="J27" s="97">
        <f t="shared" ca="1" si="24"/>
        <v>0</v>
      </c>
      <c r="K27" s="97">
        <f t="shared" ca="1" si="24"/>
        <v>0</v>
      </c>
      <c r="L27" s="97">
        <f t="shared" ca="1" si="24"/>
        <v>0</v>
      </c>
      <c r="M27" s="97">
        <f t="shared" ca="1" si="24"/>
        <v>0</v>
      </c>
      <c r="N27" s="97">
        <f t="shared" ca="1" si="24"/>
        <v>0</v>
      </c>
      <c r="O27" s="97">
        <f t="shared" ca="1" si="24"/>
        <v>0</v>
      </c>
      <c r="P27" s="97">
        <f t="shared" ca="1" si="24"/>
        <v>0</v>
      </c>
      <c r="Q27" s="97">
        <f t="shared" ca="1" si="24"/>
        <v>0</v>
      </c>
      <c r="R27" s="97">
        <f t="shared" ca="1" si="24"/>
        <v>0</v>
      </c>
      <c r="S27" s="97">
        <f t="shared" ca="1" si="24"/>
        <v>0</v>
      </c>
    </row>
    <row r="28" spans="1:19" s="4" customFormat="1" ht="15.75" hidden="1" customHeight="1">
      <c r="A28" s="59"/>
      <c r="B28" s="59"/>
      <c r="C28" s="37" t="s">
        <v>20</v>
      </c>
      <c r="D28" s="61"/>
      <c r="E28" s="39">
        <f>IF(E20&gt;50,E27+1,E27)</f>
        <v>0</v>
      </c>
      <c r="F28" s="39">
        <f t="shared" ref="F28:G28" ca="1" si="25">IF(F20&gt;50,F27+1,F27)</f>
        <v>0</v>
      </c>
      <c r="G28" s="39">
        <f t="shared" ca="1" si="25"/>
        <v>0</v>
      </c>
      <c r="H28" s="40">
        <f ca="1">IF(H20&gt;50,H27+1,H27)</f>
        <v>0</v>
      </c>
      <c r="I28" s="40">
        <f t="shared" ref="I28:J28" ca="1" si="26">IF(I20&gt;50,I27+1,I27)</f>
        <v>0</v>
      </c>
      <c r="J28" s="40">
        <f t="shared" ca="1" si="26"/>
        <v>0</v>
      </c>
      <c r="K28" s="78">
        <f ca="1">IF(K20&gt;50,K27+1,K27)</f>
        <v>0</v>
      </c>
      <c r="L28" s="78">
        <f t="shared" ref="L28:M28" ca="1" si="27">IF(L20&gt;50,L27+1,L27)</f>
        <v>0</v>
      </c>
      <c r="M28" s="78">
        <f t="shared" ca="1" si="27"/>
        <v>0</v>
      </c>
      <c r="N28" s="41">
        <f ca="1">IF(N20&gt;50,N27+1,N27)</f>
        <v>0</v>
      </c>
      <c r="O28" s="41">
        <f t="shared" ref="O28:P28" ca="1" si="28">IF(O20&gt;50,O27+1,O27)</f>
        <v>0</v>
      </c>
      <c r="P28" s="41">
        <f t="shared" ca="1" si="28"/>
        <v>0</v>
      </c>
      <c r="Q28" s="42">
        <f ca="1">IF(Q20&gt;50,Q27+1,Q27)</f>
        <v>0</v>
      </c>
      <c r="R28" s="42">
        <f t="shared" ref="R28:S28" ca="1" si="29">IF(R20&gt;50,R27+1,R27)</f>
        <v>0</v>
      </c>
      <c r="S28" s="42">
        <f t="shared" ca="1" si="29"/>
        <v>0</v>
      </c>
    </row>
    <row r="29" spans="1:19" s="4" customFormat="1" ht="64.5" hidden="1" customHeight="1">
      <c r="A29" s="59"/>
      <c r="B29" s="59"/>
      <c r="C29" s="37"/>
      <c r="D29" s="61"/>
      <c r="E29" s="43" t="str">
        <f>IF(E20&gt;300,"dépassement de l'effectif autorisé"," ")</f>
        <v xml:space="preserve"> </v>
      </c>
      <c r="F29" s="43" t="str">
        <f t="shared" ref="F29:G29" ca="1" si="30">IF(F20&gt;300,"dépassement de l'effectif autorisé"," ")</f>
        <v xml:space="preserve"> </v>
      </c>
      <c r="G29" s="43" t="str">
        <f t="shared" ca="1" si="30"/>
        <v xml:space="preserve"> </v>
      </c>
      <c r="H29" s="44" t="str">
        <f ca="1">IF(H20&gt;300,"dépassement de l'effectif autorisé"," ")</f>
        <v xml:space="preserve"> </v>
      </c>
      <c r="I29" s="44" t="str">
        <f t="shared" ref="I29:J29" ca="1" si="31">IF(I20&gt;300,"dépassement de l'effectif autorisé"," ")</f>
        <v xml:space="preserve"> </v>
      </c>
      <c r="J29" s="44" t="str">
        <f t="shared" ca="1" si="31"/>
        <v xml:space="preserve"> </v>
      </c>
      <c r="K29" s="79" t="str">
        <f ca="1">IF(K20&gt;300,"dépassement de l'effectif autorisé"," ")</f>
        <v xml:space="preserve"> </v>
      </c>
      <c r="L29" s="79" t="str">
        <f t="shared" ref="L29:M29" ca="1" si="32">IF(L20&gt;300,"dépassement de l'effectif autorisé"," ")</f>
        <v xml:space="preserve"> </v>
      </c>
      <c r="M29" s="79" t="str">
        <f t="shared" ca="1" si="32"/>
        <v xml:space="preserve"> </v>
      </c>
      <c r="N29" s="45" t="str">
        <f ca="1">IF(N20&gt;300,"dépassement de l'effectif autorisé"," ")</f>
        <v xml:space="preserve"> </v>
      </c>
      <c r="O29" s="45" t="str">
        <f t="shared" ref="O29:P29" ca="1" si="33">IF(O20&gt;300,"dépassement de l'effectif autorisé"," ")</f>
        <v xml:space="preserve"> </v>
      </c>
      <c r="P29" s="45" t="str">
        <f t="shared" ca="1" si="33"/>
        <v xml:space="preserve"> </v>
      </c>
      <c r="Q29" s="46" t="str">
        <f ca="1">IF(Q20&gt;300,"dépassement de l'effectif autorisé"," ")</f>
        <v xml:space="preserve"> </v>
      </c>
      <c r="R29" s="46" t="str">
        <f t="shared" ref="R29:S29" ca="1" si="34">IF(R20&gt;300,"dépassement de l'effectif autorisé"," ")</f>
        <v xml:space="preserve"> </v>
      </c>
      <c r="S29" s="46" t="str">
        <f t="shared" ca="1" si="34"/>
        <v xml:space="preserve"> </v>
      </c>
    </row>
    <row r="30" spans="1:19" s="4" customFormat="1" ht="100.5" customHeight="1">
      <c r="A30" s="59"/>
      <c r="B30" s="59"/>
      <c r="C30" s="37"/>
      <c r="D30" s="61"/>
      <c r="E30" s="43" t="str">
        <f>IF(IF(E20&gt;0,E20,13)&lt;8,"un centre de loisirs reçoit au minimum 8 mineurs"," ")</f>
        <v xml:space="preserve"> </v>
      </c>
      <c r="F30" s="43" t="str">
        <f t="shared" ref="F30:G30" ca="1" si="35">IF(IF(F20&gt;0,F20,13)&lt;8,"un centre de loisirs reçoit au minimum 8 mineurs"," ")</f>
        <v xml:space="preserve"> </v>
      </c>
      <c r="G30" s="43" t="str">
        <f t="shared" ca="1" si="35"/>
        <v xml:space="preserve"> </v>
      </c>
      <c r="H30" s="44" t="str">
        <f ca="1">IF(IF(H20&gt;0,H20,13)&lt;8,"un centre de loisirs reçoit au minimum 8 mineurs"," ")</f>
        <v xml:space="preserve"> </v>
      </c>
      <c r="I30" s="44" t="str">
        <f t="shared" ref="I30:J30" ca="1" si="36">IF(IF(I20&gt;0,I20,13)&lt;8,"un centre de loisirs reçoit au minimum 8 mineurs"," ")</f>
        <v xml:space="preserve"> </v>
      </c>
      <c r="J30" s="44" t="str">
        <f t="shared" ca="1" si="36"/>
        <v xml:space="preserve"> </v>
      </c>
      <c r="K30" s="79" t="str">
        <f ca="1">IF(IF(K20&gt;0,K20,13)&lt;8,"un centre de loisirs reçoit au minimum 8 mineurs"," ")</f>
        <v xml:space="preserve"> </v>
      </c>
      <c r="L30" s="79" t="str">
        <f t="shared" ref="L30:M30" ca="1" si="37">IF(IF(L20&gt;0,L20,13)&lt;8,"un centre de loisirs reçoit au minimum 8 mineurs"," ")</f>
        <v xml:space="preserve"> </v>
      </c>
      <c r="M30" s="79" t="str">
        <f t="shared" ca="1" si="37"/>
        <v xml:space="preserve"> </v>
      </c>
      <c r="N30" s="45" t="str">
        <f ca="1">IF(IF(N20&gt;0,N20,13)&lt;8,"un centre de loisirs reçoit au minimum 8 mineurs"," ")</f>
        <v xml:space="preserve"> </v>
      </c>
      <c r="O30" s="45" t="str">
        <f t="shared" ref="O30:P30" ca="1" si="38">IF(IF(O20&gt;0,O20,13)&lt;8,"un centre de loisirs reçoit au minimum 8 mineurs"," ")</f>
        <v xml:space="preserve"> </v>
      </c>
      <c r="P30" s="45" t="str">
        <f t="shared" ca="1" si="38"/>
        <v xml:space="preserve"> </v>
      </c>
      <c r="Q30" s="46" t="str">
        <f ca="1">IF(IF(Q20&gt;0,Q20,13)&lt;8,"un centre de loisirs reçoit au minimum 8 mineurs"," ")</f>
        <v xml:space="preserve"> </v>
      </c>
      <c r="R30" s="46" t="str">
        <f t="shared" ref="R30:S30" ca="1" si="39">IF(IF(R20&gt;0,R20,13)&lt;8,"un centre de loisirs reçoit au minimum 8 mineurs"," ")</f>
        <v xml:space="preserve"> </v>
      </c>
      <c r="S30" s="46" t="str">
        <f t="shared" ca="1" si="39"/>
        <v xml:space="preserve"> </v>
      </c>
    </row>
    <row r="31" spans="1:19" s="4" customFormat="1" ht="15.75">
      <c r="A31" s="59"/>
      <c r="B31" s="59"/>
      <c r="C31" s="47" t="s">
        <v>21</v>
      </c>
      <c r="D31" s="61"/>
      <c r="E31" s="14">
        <f>IF(E27&lt;=0,0,+ROUNDUP(E23,0))</f>
        <v>0</v>
      </c>
      <c r="F31" s="14">
        <f t="shared" ref="F31:G31" ca="1" si="40">IF(F27&lt;=0,0,+ROUNDUP(F23,0))</f>
        <v>0</v>
      </c>
      <c r="G31" s="14">
        <f t="shared" ca="1" si="40"/>
        <v>0</v>
      </c>
      <c r="H31" s="8">
        <f ca="1">IF(H27&lt;=0,0,+ROUNDUP(H23,0))</f>
        <v>0</v>
      </c>
      <c r="I31" s="8">
        <f t="shared" ref="I31:J31" ca="1" si="41">IF(I27&lt;=0,0,+ROUNDUP(I23,0))</f>
        <v>0</v>
      </c>
      <c r="J31" s="8">
        <f t="shared" ca="1" si="41"/>
        <v>0</v>
      </c>
      <c r="K31" s="80">
        <f ca="1">IF(K27&lt;=0,0,+ROUNDUP(K23,0))</f>
        <v>0</v>
      </c>
      <c r="L31" s="80">
        <f t="shared" ref="L31:M31" ca="1" si="42">IF(L27&lt;=0,0,+ROUNDUP(L23,0))</f>
        <v>0</v>
      </c>
      <c r="M31" s="80">
        <f t="shared" ca="1" si="42"/>
        <v>0</v>
      </c>
      <c r="N31" s="20">
        <f ca="1">IF(N27&lt;=0,0,+ROUNDUP(N23,0))</f>
        <v>0</v>
      </c>
      <c r="O31" s="20">
        <f t="shared" ref="O31:P31" ca="1" si="43">IF(O27&lt;=0,0,+ROUNDUP(O23,0))</f>
        <v>0</v>
      </c>
      <c r="P31" s="20">
        <f t="shared" ca="1" si="43"/>
        <v>0</v>
      </c>
      <c r="Q31" s="26">
        <f ca="1">IF(Q27&lt;=0,0,+ROUNDUP(Q23,0))</f>
        <v>0</v>
      </c>
      <c r="R31" s="26">
        <f t="shared" ref="R31:S31" ca="1" si="44">IF(R27&lt;=0,0,+ROUNDUP(R23,0))</f>
        <v>0</v>
      </c>
      <c r="S31" s="26">
        <f t="shared" ca="1" si="44"/>
        <v>0</v>
      </c>
    </row>
    <row r="32" spans="1:19" s="4" customFormat="1" ht="15.75">
      <c r="A32" s="59"/>
      <c r="B32" s="59"/>
      <c r="C32" s="47" t="s">
        <v>22</v>
      </c>
      <c r="D32" s="61"/>
      <c r="E32" s="15">
        <f>IF(E27&lt;1,0,E25)</f>
        <v>0</v>
      </c>
      <c r="F32" s="15">
        <f t="shared" ref="F32:G32" ca="1" si="45">IF(F27&lt;1,0,F25)</f>
        <v>0</v>
      </c>
      <c r="G32" s="15">
        <f t="shared" ca="1" si="45"/>
        <v>0</v>
      </c>
      <c r="H32" s="9">
        <f ca="1">IF(H27&lt;1,0,H25)</f>
        <v>0</v>
      </c>
      <c r="I32" s="9">
        <f t="shared" ref="I32:J32" ca="1" si="46">IF(I27&lt;1,0,I25)</f>
        <v>0</v>
      </c>
      <c r="J32" s="9">
        <f t="shared" ca="1" si="46"/>
        <v>0</v>
      </c>
      <c r="K32" s="81">
        <f ca="1">IF(K27&lt;1,0,K25)</f>
        <v>0</v>
      </c>
      <c r="L32" s="81">
        <f t="shared" ref="L32:M32" ca="1" si="47">IF(L27&lt;1,0,L25)</f>
        <v>0</v>
      </c>
      <c r="M32" s="81">
        <f t="shared" ca="1" si="47"/>
        <v>0</v>
      </c>
      <c r="N32" s="21">
        <f ca="1">IF(N27&lt;1,0,N25)</f>
        <v>0</v>
      </c>
      <c r="O32" s="21">
        <f t="shared" ref="O32:P32" ca="1" si="48">IF(O27&lt;1,0,O25)</f>
        <v>0</v>
      </c>
      <c r="P32" s="21">
        <f t="shared" ca="1" si="48"/>
        <v>0</v>
      </c>
      <c r="Q32" s="27">
        <f ca="1">IF(Q27&lt;1,0,Q25)</f>
        <v>0</v>
      </c>
      <c r="R32" s="27">
        <f t="shared" ref="R32:S32" ca="1" si="49">IF(R27&lt;1,0,R25)</f>
        <v>0</v>
      </c>
      <c r="S32" s="27">
        <f t="shared" ca="1" si="49"/>
        <v>0</v>
      </c>
    </row>
    <row r="33" spans="1:19" s="4" customFormat="1" ht="15.75">
      <c r="A33" s="59"/>
      <c r="B33" s="59"/>
      <c r="C33" s="47" t="s">
        <v>23</v>
      </c>
      <c r="D33" s="61"/>
      <c r="E33" s="14">
        <f>IF(E27&lt;1,0,+E34-E31-E32)</f>
        <v>0</v>
      </c>
      <c r="F33" s="14">
        <f t="shared" ref="F33:G33" ca="1" si="50">IF(F27&lt;1,0,+F34-F31-F32)</f>
        <v>0</v>
      </c>
      <c r="G33" s="14">
        <f t="shared" ca="1" si="50"/>
        <v>0</v>
      </c>
      <c r="H33" s="8">
        <f ca="1">IF(H27&lt;1,0,+H34-H31-H32)</f>
        <v>0</v>
      </c>
      <c r="I33" s="8">
        <f t="shared" ref="I33:J33" ca="1" si="51">IF(I27&lt;1,0,+I34-I31-I32)</f>
        <v>0</v>
      </c>
      <c r="J33" s="8">
        <f t="shared" ca="1" si="51"/>
        <v>0</v>
      </c>
      <c r="K33" s="80">
        <f ca="1">IF(K27&lt;1,0,+K34-K31-K32)</f>
        <v>0</v>
      </c>
      <c r="L33" s="80">
        <f t="shared" ref="L33:M33" ca="1" si="52">IF(L27&lt;1,0,+L34-L31-L32)</f>
        <v>0</v>
      </c>
      <c r="M33" s="80">
        <f t="shared" ca="1" si="52"/>
        <v>0</v>
      </c>
      <c r="N33" s="20">
        <f ca="1">IF(N27&lt;1,0,+N34-N31-N32)</f>
        <v>0</v>
      </c>
      <c r="O33" s="20">
        <f t="shared" ref="O33:P33" ca="1" si="53">IF(O27&lt;1,0,+O34-O31-O32)</f>
        <v>0</v>
      </c>
      <c r="P33" s="20">
        <f t="shared" ca="1" si="53"/>
        <v>0</v>
      </c>
      <c r="Q33" s="26">
        <f ca="1">IF(Q27&lt;1,0,+Q34-Q31-Q32)</f>
        <v>0</v>
      </c>
      <c r="R33" s="26">
        <f t="shared" ref="R33:S33" ca="1" si="54">IF(R27&lt;1,0,+R34-R31-R32)</f>
        <v>0</v>
      </c>
      <c r="S33" s="26">
        <f t="shared" ca="1" si="54"/>
        <v>0</v>
      </c>
    </row>
    <row r="34" spans="1:19" s="4" customFormat="1" ht="15.75">
      <c r="A34" s="59"/>
      <c r="B34" s="59"/>
      <c r="C34" s="47"/>
      <c r="D34" s="61"/>
      <c r="E34" s="14">
        <f>IF(E27&lt;1,0,+ROUNDUP(E27,0))</f>
        <v>0</v>
      </c>
      <c r="F34" s="14">
        <f t="shared" ref="F34:G34" ca="1" si="55">IF(F27&lt;1,0,+ROUNDUP(F27,0))</f>
        <v>0</v>
      </c>
      <c r="G34" s="14">
        <f t="shared" ca="1" si="55"/>
        <v>0</v>
      </c>
      <c r="H34" s="8">
        <f ca="1">IF(H27&lt;1,0,+ROUNDUP(H27,0))</f>
        <v>0</v>
      </c>
      <c r="I34" s="8">
        <f t="shared" ref="I34:J34" ca="1" si="56">IF(I27&lt;1,0,+ROUNDUP(I27,0))</f>
        <v>0</v>
      </c>
      <c r="J34" s="8">
        <f t="shared" ca="1" si="56"/>
        <v>0</v>
      </c>
      <c r="K34" s="80">
        <f ca="1">IF(K27&lt;1,0,+ROUNDUP(K27,0))</f>
        <v>0</v>
      </c>
      <c r="L34" s="80">
        <f t="shared" ref="L34:M34" ca="1" si="57">IF(L27&lt;1,0,+ROUNDUP(L27,0))</f>
        <v>0</v>
      </c>
      <c r="M34" s="80">
        <f t="shared" ca="1" si="57"/>
        <v>0</v>
      </c>
      <c r="N34" s="20">
        <f ca="1">IF(N27&lt;1,0,+ROUNDUP(N27,0))</f>
        <v>0</v>
      </c>
      <c r="O34" s="20">
        <f t="shared" ref="O34:P34" ca="1" si="58">IF(O27&lt;1,0,+ROUNDUP(O27,0))</f>
        <v>0</v>
      </c>
      <c r="P34" s="20">
        <f t="shared" ca="1" si="58"/>
        <v>0</v>
      </c>
      <c r="Q34" s="26">
        <f ca="1">IF(Q27&lt;1,0,+ROUNDUP(Q27,0))</f>
        <v>0</v>
      </c>
      <c r="R34" s="26">
        <f t="shared" ref="R34:S34" ca="1" si="59">IF(R27&lt;1,0,+ROUNDUP(R27,0))</f>
        <v>0</v>
      </c>
      <c r="S34" s="26">
        <f t="shared" ca="1" si="59"/>
        <v>0</v>
      </c>
    </row>
    <row r="35" spans="1:19" s="4" customFormat="1" ht="15.75">
      <c r="A35" s="59"/>
      <c r="B35" s="59"/>
      <c r="C35" s="48" t="s">
        <v>24</v>
      </c>
      <c r="D35" s="61"/>
      <c r="E35" s="14">
        <f>SUM(E31:E33)</f>
        <v>0</v>
      </c>
      <c r="F35" s="14">
        <f t="shared" ref="F35:G35" ca="1" si="60">SUM(F31:F33)</f>
        <v>0</v>
      </c>
      <c r="G35" s="14">
        <f t="shared" ca="1" si="60"/>
        <v>0</v>
      </c>
      <c r="H35" s="8">
        <f ca="1">SUM(H31:H33)</f>
        <v>0</v>
      </c>
      <c r="I35" s="8">
        <f t="shared" ref="I35:J35" ca="1" si="61">SUM(I31:I33)</f>
        <v>0</v>
      </c>
      <c r="J35" s="8">
        <f t="shared" ca="1" si="61"/>
        <v>0</v>
      </c>
      <c r="K35" s="80">
        <f ca="1">SUM(K31:K33)</f>
        <v>0</v>
      </c>
      <c r="L35" s="80">
        <f t="shared" ref="L35:M35" ca="1" si="62">SUM(L31:L33)</f>
        <v>0</v>
      </c>
      <c r="M35" s="80">
        <f t="shared" ca="1" si="62"/>
        <v>0</v>
      </c>
      <c r="N35" s="20">
        <f ca="1">SUM(N31:N33)</f>
        <v>0</v>
      </c>
      <c r="O35" s="20">
        <f t="shared" ref="O35:P35" ca="1" si="63">SUM(O31:O33)</f>
        <v>0</v>
      </c>
      <c r="P35" s="20">
        <f t="shared" ca="1" si="63"/>
        <v>0</v>
      </c>
      <c r="Q35" s="26">
        <f ca="1">SUM(Q31:Q33)</f>
        <v>0</v>
      </c>
      <c r="R35" s="26">
        <f t="shared" ref="R35:S35" ca="1" si="64">SUM(R31:R33)</f>
        <v>0</v>
      </c>
      <c r="S35" s="26">
        <f t="shared" ca="1" si="64"/>
        <v>0</v>
      </c>
    </row>
    <row r="36" spans="1:19" s="4" customFormat="1" ht="15.75">
      <c r="A36" s="59"/>
      <c r="B36" s="59"/>
      <c r="C36" s="47" t="s">
        <v>25</v>
      </c>
      <c r="D36" s="61"/>
      <c r="E36" s="16"/>
      <c r="F36" s="13"/>
      <c r="G36" s="13"/>
      <c r="H36" s="10"/>
      <c r="I36" s="7"/>
      <c r="J36" s="7"/>
      <c r="K36" s="77"/>
      <c r="L36" s="76"/>
      <c r="M36" s="76"/>
      <c r="N36" s="22"/>
      <c r="O36" s="19"/>
      <c r="P36" s="19"/>
      <c r="Q36" s="28"/>
      <c r="R36" s="25"/>
      <c r="S36" s="25"/>
    </row>
    <row r="37" spans="1:19" s="4" customFormat="1" ht="15.75">
      <c r="A37" s="59"/>
      <c r="B37" s="59"/>
      <c r="C37" s="47" t="s">
        <v>26</v>
      </c>
      <c r="D37" s="61"/>
      <c r="E37" s="17" t="str">
        <f>+IF(E20&gt;0,1,"")</f>
        <v/>
      </c>
      <c r="F37" s="17" t="str">
        <f t="shared" ref="F37:G37" ca="1" si="65">+IF(F20&gt;0,1,"")</f>
        <v/>
      </c>
      <c r="G37" s="17" t="str">
        <f t="shared" ca="1" si="65"/>
        <v/>
      </c>
      <c r="H37" s="11" t="str">
        <f ca="1">+IF(H20&gt;0,1,"")</f>
        <v/>
      </c>
      <c r="I37" s="11" t="str">
        <f t="shared" ref="I37:J37" ca="1" si="66">+IF(I20&gt;0,1,"")</f>
        <v/>
      </c>
      <c r="J37" s="11" t="str">
        <f t="shared" ca="1" si="66"/>
        <v/>
      </c>
      <c r="K37" s="82" t="str">
        <f ca="1">+IF(K20&gt;0,1,"")</f>
        <v/>
      </c>
      <c r="L37" s="82" t="str">
        <f t="shared" ref="L37:M37" ca="1" si="67">+IF(L20&gt;0,1,"")</f>
        <v/>
      </c>
      <c r="M37" s="82" t="str">
        <f t="shared" ca="1" si="67"/>
        <v/>
      </c>
      <c r="N37" s="23" t="str">
        <f ca="1">+IF(N20&gt;0,1,"")</f>
        <v/>
      </c>
      <c r="O37" s="23" t="str">
        <f t="shared" ref="O37:P37" ca="1" si="68">+IF(O20&gt;0,1,"")</f>
        <v/>
      </c>
      <c r="P37" s="23" t="str">
        <f t="shared" ca="1" si="68"/>
        <v/>
      </c>
      <c r="Q37" s="29" t="str">
        <f ca="1">+IF(Q20&gt;0,1,"")</f>
        <v/>
      </c>
      <c r="R37" s="29" t="str">
        <f t="shared" ref="R37:S37" ca="1" si="69">+IF(R20&gt;0,1,"")</f>
        <v/>
      </c>
      <c r="S37" s="29" t="str">
        <f t="shared" ca="1" si="69"/>
        <v/>
      </c>
    </row>
    <row r="38" spans="1:19" s="4" customFormat="1" ht="15.75">
      <c r="A38" s="59"/>
      <c r="B38" s="59"/>
      <c r="C38" s="49" t="s">
        <v>27</v>
      </c>
      <c r="D38" s="61"/>
      <c r="E38" s="18">
        <f>IF(E20&gt;7,ROUNDUP(+E28,0),0)</f>
        <v>0</v>
      </c>
      <c r="F38" s="18">
        <f t="shared" ref="F38:G38" ca="1" si="70">IF(F20&gt;7,ROUNDUP(+F28,0),0)</f>
        <v>0</v>
      </c>
      <c r="G38" s="18">
        <f t="shared" ca="1" si="70"/>
        <v>0</v>
      </c>
      <c r="H38" s="12">
        <f ca="1">IF(H20&gt;7,ROUNDUP(+H28,0),0)</f>
        <v>0</v>
      </c>
      <c r="I38" s="12">
        <f t="shared" ref="I38:J38" ca="1" si="71">IF(I20&gt;7,ROUNDUP(+I28,0),0)</f>
        <v>0</v>
      </c>
      <c r="J38" s="12">
        <f t="shared" ca="1" si="71"/>
        <v>0</v>
      </c>
      <c r="K38" s="83">
        <f ca="1">IF(K20&gt;7,ROUNDUP(+K28,0),0)</f>
        <v>0</v>
      </c>
      <c r="L38" s="83">
        <f t="shared" ref="L38:M38" ca="1" si="72">IF(L20&gt;7,ROUNDUP(+L28,0),0)</f>
        <v>0</v>
      </c>
      <c r="M38" s="83">
        <f t="shared" ca="1" si="72"/>
        <v>0</v>
      </c>
      <c r="N38" s="24">
        <f ca="1">IF(N20&gt;7,ROUNDUP(+N28,0),0)</f>
        <v>0</v>
      </c>
      <c r="O38" s="24">
        <f t="shared" ref="O38:P38" ca="1" si="73">IF(O20&gt;7,ROUNDUP(+O28,0),0)</f>
        <v>0</v>
      </c>
      <c r="P38" s="24">
        <f t="shared" ca="1" si="73"/>
        <v>0</v>
      </c>
      <c r="Q38" s="30">
        <f ca="1">IF(Q20&gt;7,ROUNDUP(+Q28,0),0)</f>
        <v>0</v>
      </c>
      <c r="R38" s="30">
        <f t="shared" ref="R38:S38" ca="1" si="74">IF(R20&gt;7,ROUNDUP(+R28,0),0)</f>
        <v>0</v>
      </c>
      <c r="S38" s="30">
        <f t="shared" ca="1" si="74"/>
        <v>0</v>
      </c>
    </row>
    <row r="39" spans="1:19" s="4" customFormat="1" ht="63">
      <c r="A39" s="59"/>
      <c r="B39" s="59"/>
      <c r="C39" s="47"/>
      <c r="D39" s="61"/>
      <c r="E39" s="31" t="s">
        <v>29</v>
      </c>
      <c r="F39" s="31" t="s">
        <v>28</v>
      </c>
      <c r="G39" s="31" t="s">
        <v>28</v>
      </c>
      <c r="H39" s="32" t="s">
        <v>28</v>
      </c>
      <c r="I39" s="32" t="s">
        <v>28</v>
      </c>
      <c r="J39" s="32" t="s">
        <v>28</v>
      </c>
      <c r="K39" s="84" t="s">
        <v>28</v>
      </c>
      <c r="L39" s="84" t="s">
        <v>28</v>
      </c>
      <c r="M39" s="84" t="s">
        <v>28</v>
      </c>
      <c r="N39" s="33" t="s">
        <v>28</v>
      </c>
      <c r="O39" s="33" t="s">
        <v>28</v>
      </c>
      <c r="P39" s="33" t="s">
        <v>28</v>
      </c>
      <c r="Q39" s="34" t="s">
        <v>28</v>
      </c>
      <c r="R39" s="34" t="s">
        <v>28</v>
      </c>
      <c r="S39" s="34" t="s">
        <v>28</v>
      </c>
    </row>
    <row r="40" spans="1:19" ht="117">
      <c r="A40" s="62"/>
      <c r="B40" s="62"/>
      <c r="C40" s="47"/>
      <c r="D40" s="62"/>
      <c r="E40" s="31" t="s">
        <v>30</v>
      </c>
      <c r="F40" s="31" t="s">
        <v>30</v>
      </c>
      <c r="G40" s="31" t="s">
        <v>30</v>
      </c>
      <c r="H40" s="32" t="s">
        <v>30</v>
      </c>
      <c r="I40" s="32" t="s">
        <v>30</v>
      </c>
      <c r="J40" s="32" t="s">
        <v>30</v>
      </c>
      <c r="K40" s="84" t="s">
        <v>30</v>
      </c>
      <c r="L40" s="84" t="s">
        <v>30</v>
      </c>
      <c r="M40" s="84" t="s">
        <v>30</v>
      </c>
      <c r="N40" s="33" t="s">
        <v>30</v>
      </c>
      <c r="O40" s="33" t="s">
        <v>30</v>
      </c>
      <c r="P40" s="33" t="s">
        <v>30</v>
      </c>
      <c r="Q40" s="34" t="s">
        <v>30</v>
      </c>
      <c r="R40" s="34" t="s">
        <v>30</v>
      </c>
      <c r="S40" s="34" t="s">
        <v>30</v>
      </c>
    </row>
    <row r="41" spans="1:19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85"/>
      <c r="L41" s="85"/>
      <c r="M41" s="85"/>
      <c r="N41" s="36"/>
      <c r="O41" s="36"/>
      <c r="P41" s="36"/>
      <c r="Q41" s="36"/>
      <c r="R41" s="36"/>
      <c r="S41" s="36"/>
    </row>
  </sheetData>
  <protectedRanges>
    <protectedRange password="D957" sqref="A11:S40" name="Plage1_1"/>
  </protectedRanges>
  <mergeCells count="12">
    <mergeCell ref="E16:G16"/>
    <mergeCell ref="H16:J16"/>
    <mergeCell ref="K16:M16"/>
    <mergeCell ref="N16:P16"/>
    <mergeCell ref="Q16:S16"/>
    <mergeCell ref="Q1:S1"/>
    <mergeCell ref="E15:S15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activeCell="A7" sqref="A1:XFD1048576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6" customWidth="1"/>
    <col min="12" max="12" width="7" style="86" customWidth="1"/>
    <col min="13" max="13" width="7.140625" style="86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20" ht="28.5" customHeight="1">
      <c r="A1" s="98" t="s">
        <v>0</v>
      </c>
      <c r="B1" s="98"/>
      <c r="C1" s="98"/>
      <c r="D1" s="98"/>
      <c r="E1" s="99" t="s">
        <v>1</v>
      </c>
      <c r="F1" s="100"/>
      <c r="G1" s="100"/>
      <c r="H1" s="101" t="s">
        <v>2</v>
      </c>
      <c r="I1" s="102"/>
      <c r="J1" s="102"/>
      <c r="K1" s="107" t="s">
        <v>31</v>
      </c>
      <c r="L1" s="108"/>
      <c r="M1" s="108"/>
      <c r="N1" s="103" t="s">
        <v>3</v>
      </c>
      <c r="O1" s="104"/>
      <c r="P1" s="104"/>
      <c r="Q1" s="105" t="s">
        <v>4</v>
      </c>
      <c r="R1" s="106"/>
      <c r="S1" s="106"/>
    </row>
    <row r="2" spans="1:20" ht="31.5" customHeight="1">
      <c r="A2" s="2" t="s">
        <v>10</v>
      </c>
      <c r="B2" s="2" t="s">
        <v>11</v>
      </c>
      <c r="C2" s="2" t="s">
        <v>12</v>
      </c>
      <c r="D2" s="2" t="s">
        <v>13</v>
      </c>
      <c r="E2" s="87" t="s">
        <v>32</v>
      </c>
      <c r="F2" s="87" t="s">
        <v>33</v>
      </c>
      <c r="G2" s="88" t="s">
        <v>34</v>
      </c>
      <c r="H2" s="89" t="s">
        <v>32</v>
      </c>
      <c r="I2" s="89" t="s">
        <v>33</v>
      </c>
      <c r="J2" s="90" t="s">
        <v>34</v>
      </c>
      <c r="K2" s="93" t="s">
        <v>32</v>
      </c>
      <c r="L2" s="93" t="s">
        <v>33</v>
      </c>
      <c r="M2" s="94" t="s">
        <v>34</v>
      </c>
      <c r="N2" s="95" t="s">
        <v>32</v>
      </c>
      <c r="O2" s="95" t="s">
        <v>33</v>
      </c>
      <c r="P2" s="96" t="s">
        <v>34</v>
      </c>
      <c r="Q2" s="91" t="s">
        <v>32</v>
      </c>
      <c r="R2" s="91" t="s">
        <v>33</v>
      </c>
      <c r="S2" s="92" t="s">
        <v>34</v>
      </c>
    </row>
    <row r="3" spans="1:20" ht="19.5">
      <c r="A3" s="63"/>
      <c r="B3" s="64"/>
      <c r="C3" s="64"/>
      <c r="D3" s="65"/>
      <c r="E3" s="66"/>
      <c r="F3" s="67"/>
      <c r="G3" s="67"/>
      <c r="H3" s="68"/>
      <c r="I3" s="68"/>
      <c r="J3" s="68"/>
      <c r="K3" s="71"/>
      <c r="L3" s="71"/>
      <c r="M3" s="71"/>
      <c r="N3" s="69"/>
      <c r="O3" s="69"/>
      <c r="P3" s="69"/>
      <c r="Q3" s="70"/>
      <c r="R3" s="70"/>
      <c r="S3" s="70"/>
    </row>
    <row r="4" spans="1:20" ht="19.5">
      <c r="A4" s="63"/>
      <c r="B4" s="64"/>
      <c r="C4" s="64"/>
      <c r="D4" s="65"/>
      <c r="E4" s="66"/>
      <c r="F4" s="67"/>
      <c r="G4" s="67"/>
      <c r="H4" s="68"/>
      <c r="I4" s="68"/>
      <c r="J4" s="68"/>
      <c r="K4" s="71"/>
      <c r="L4" s="71"/>
      <c r="M4" s="71"/>
      <c r="N4" s="69"/>
      <c r="O4" s="69"/>
      <c r="P4" s="69"/>
      <c r="Q4" s="70"/>
      <c r="R4" s="70"/>
      <c r="S4" s="70"/>
    </row>
    <row r="5" spans="1:20" ht="19.5">
      <c r="A5" s="63"/>
      <c r="B5" s="64"/>
      <c r="C5" s="64"/>
      <c r="D5" s="65"/>
      <c r="E5" s="66"/>
      <c r="F5" s="67"/>
      <c r="G5" s="67"/>
      <c r="H5" s="68"/>
      <c r="I5" s="68"/>
      <c r="J5" s="68"/>
      <c r="K5" s="71"/>
      <c r="L5" s="71"/>
      <c r="M5" s="71"/>
      <c r="N5" s="69"/>
      <c r="O5" s="69"/>
      <c r="P5" s="69"/>
      <c r="Q5" s="70"/>
      <c r="R5" s="70"/>
      <c r="S5" s="70"/>
    </row>
    <row r="6" spans="1:20" ht="19.5">
      <c r="A6" s="63"/>
      <c r="B6" s="64"/>
      <c r="C6" s="64"/>
      <c r="D6" s="65"/>
      <c r="E6" s="66"/>
      <c r="F6" s="67"/>
      <c r="G6" s="67"/>
      <c r="H6" s="68"/>
      <c r="I6" s="68"/>
      <c r="J6" s="68"/>
      <c r="K6" s="71"/>
      <c r="L6" s="71"/>
      <c r="M6" s="71"/>
      <c r="N6" s="69"/>
      <c r="O6" s="69"/>
      <c r="P6" s="69"/>
      <c r="Q6" s="70"/>
      <c r="R6" s="70"/>
      <c r="S6" s="70"/>
    </row>
    <row r="7" spans="1:20" ht="19.5">
      <c r="A7" s="63"/>
      <c r="B7" s="64"/>
      <c r="C7" s="64"/>
      <c r="D7" s="65"/>
      <c r="E7" s="66"/>
      <c r="F7" s="67"/>
      <c r="G7" s="67"/>
      <c r="H7" s="68"/>
      <c r="I7" s="68"/>
      <c r="J7" s="68"/>
      <c r="K7" s="71"/>
      <c r="L7" s="71"/>
      <c r="M7" s="71"/>
      <c r="N7" s="69"/>
      <c r="O7" s="69"/>
      <c r="P7" s="69"/>
      <c r="Q7" s="70"/>
      <c r="R7" s="70"/>
      <c r="S7" s="70"/>
    </row>
    <row r="8" spans="1:20" ht="19.5">
      <c r="A8" s="63"/>
      <c r="B8" s="64"/>
      <c r="C8" s="64"/>
      <c r="D8" s="65"/>
      <c r="E8" s="66"/>
      <c r="F8" s="67"/>
      <c r="G8" s="67"/>
      <c r="H8" s="68"/>
      <c r="I8" s="68"/>
      <c r="J8" s="68"/>
      <c r="K8" s="71"/>
      <c r="L8" s="71"/>
      <c r="M8" s="71"/>
      <c r="N8" s="69"/>
      <c r="O8" s="69"/>
      <c r="P8" s="69"/>
      <c r="Q8" s="70"/>
      <c r="R8" s="70"/>
      <c r="S8" s="70"/>
    </row>
    <row r="9" spans="1:20" ht="19.5">
      <c r="A9" s="63"/>
      <c r="B9" s="64"/>
      <c r="C9" s="64"/>
      <c r="D9" s="65"/>
      <c r="E9" s="66"/>
      <c r="F9" s="67"/>
      <c r="G9" s="67"/>
      <c r="H9" s="68"/>
      <c r="I9" s="68"/>
      <c r="J9" s="68"/>
      <c r="K9" s="71"/>
      <c r="L9" s="71"/>
      <c r="M9" s="71"/>
      <c r="N9" s="69"/>
      <c r="O9" s="69"/>
      <c r="P9" s="69"/>
      <c r="Q9" s="70"/>
      <c r="R9" s="70"/>
      <c r="S9" s="70"/>
    </row>
    <row r="10" spans="1:20" ht="19.5">
      <c r="A10" s="63"/>
      <c r="B10" s="64"/>
      <c r="C10" s="64"/>
      <c r="D10" s="65"/>
      <c r="E10" s="66"/>
      <c r="F10" s="67"/>
      <c r="G10" s="67"/>
      <c r="H10" s="68"/>
      <c r="I10" s="68"/>
      <c r="J10" s="68"/>
      <c r="K10" s="71"/>
      <c r="L10" s="71"/>
      <c r="M10" s="71"/>
      <c r="N10" s="69"/>
      <c r="O10" s="69"/>
      <c r="P10" s="69"/>
      <c r="Q10" s="70"/>
      <c r="R10" s="70"/>
      <c r="S10" s="70"/>
    </row>
    <row r="11" spans="1:20" ht="19.5">
      <c r="A11" s="50"/>
      <c r="B11" s="50"/>
      <c r="C11" s="50" t="s">
        <v>14</v>
      </c>
      <c r="D11" s="50"/>
      <c r="E11" s="51">
        <f>SUM(E3:E10)</f>
        <v>0</v>
      </c>
      <c r="F11" s="51">
        <f t="shared" ref="F11:S11" si="0">SUM(F3:F10)</f>
        <v>0</v>
      </c>
      <c r="G11" s="51">
        <f t="shared" si="0"/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72">
        <f t="shared" si="0"/>
        <v>0</v>
      </c>
      <c r="L11" s="72">
        <f t="shared" si="0"/>
        <v>0</v>
      </c>
      <c r="M11" s="72">
        <f t="shared" si="0"/>
        <v>0</v>
      </c>
      <c r="N11" s="53">
        <f t="shared" si="0"/>
        <v>0</v>
      </c>
      <c r="O11" s="53">
        <f t="shared" si="0"/>
        <v>0</v>
      </c>
      <c r="P11" s="53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0"/>
        <v>0</v>
      </c>
    </row>
    <row r="12" spans="1:20" ht="19.5">
      <c r="A12" s="50"/>
      <c r="B12" s="50"/>
      <c r="C12" s="50" t="s">
        <v>5</v>
      </c>
      <c r="D12" s="50"/>
      <c r="E12" s="51">
        <f>SUMIF($A3:A10,"&lt;6",E3:E10)</f>
        <v>0</v>
      </c>
      <c r="F12" s="51">
        <f ca="1">SUMIF($A3:B10,"&lt;6",F3:F10)</f>
        <v>0</v>
      </c>
      <c r="G12" s="51">
        <f ca="1">SUMIF($A3:C10,"&lt;6",G3:G10)</f>
        <v>0</v>
      </c>
      <c r="H12" s="52">
        <f ca="1">SUMIF($A3:F10,"&lt;6",H3:H10)</f>
        <v>0</v>
      </c>
      <c r="I12" s="52">
        <f ca="1">SUMIF($A3:G10,"&lt;6",I3:I10)</f>
        <v>0</v>
      </c>
      <c r="J12" s="52">
        <f ca="1">SUMIF($A3:G10,"&lt;6",J3:J10)</f>
        <v>0</v>
      </c>
      <c r="K12" s="72">
        <f ca="1">SUMIF($A3:I10,"&lt;6",K3:K10)</f>
        <v>0</v>
      </c>
      <c r="L12" s="72">
        <f ca="1">SUMIF($A3:J10,"&lt;6",L3:L10)</f>
        <v>0</v>
      </c>
      <c r="M12" s="72">
        <f ca="1">SUMIF($A3:J10,"&lt;6",M3:M10)</f>
        <v>0</v>
      </c>
      <c r="N12" s="53">
        <f ca="1">SUMIF($A3:I10,"&lt;6",N3:N10)</f>
        <v>0</v>
      </c>
      <c r="O12" s="53">
        <f ca="1">SUMIF($A3:J10,"&lt;6",O3:O10)</f>
        <v>0</v>
      </c>
      <c r="P12" s="53">
        <f ca="1">SUMIF($A3:J10,"&lt;6",P3:P10)</f>
        <v>0</v>
      </c>
      <c r="Q12" s="54">
        <f ca="1">SUMIF($A3:O10,"&lt;6",Q3:Q10)</f>
        <v>0</v>
      </c>
      <c r="R12" s="54">
        <f ca="1">SUMIF($A3:P10,"&lt;6",R3:R10)</f>
        <v>0</v>
      </c>
      <c r="S12" s="54">
        <f ca="1">SUMIF($A3:P10,"&lt;6",S3:S10)</f>
        <v>0</v>
      </c>
    </row>
    <row r="13" spans="1:20" ht="19.5">
      <c r="A13" s="50"/>
      <c r="B13" s="50"/>
      <c r="C13" s="50" t="s">
        <v>6</v>
      </c>
      <c r="D13" s="50"/>
      <c r="E13" s="51">
        <f>SUMIF($A3:A10,"&gt;=6",E3:E10)</f>
        <v>0</v>
      </c>
      <c r="F13" s="51">
        <f ca="1">SUMIF($A3:B10,"&gt;=6",F3:F10)</f>
        <v>0</v>
      </c>
      <c r="G13" s="51">
        <f ca="1">SUMIF($A3:C10,"&gt;=6",G3:G10)</f>
        <v>0</v>
      </c>
      <c r="H13" s="52">
        <f ca="1">SUMIF($A3:F10,"&gt;=6",H3:H10)</f>
        <v>0</v>
      </c>
      <c r="I13" s="52">
        <f ca="1">SUMIF($A3:G10,"&gt;=6",I3:I10)</f>
        <v>0</v>
      </c>
      <c r="J13" s="52">
        <f ca="1">SUMIF($A3:G10,"&gt;=6",J3:J10)</f>
        <v>0</v>
      </c>
      <c r="K13" s="72">
        <f ca="1">SUMIF($A3:I10,"&gt;=6",K3:K10)</f>
        <v>0</v>
      </c>
      <c r="L13" s="72">
        <f ca="1">SUMIF($A3:J10,"&gt;=6",L3:L10)</f>
        <v>0</v>
      </c>
      <c r="M13" s="72">
        <f ca="1">SUMIF($A3:J10,"&gt;=6",M3:M10)</f>
        <v>0</v>
      </c>
      <c r="N13" s="53">
        <f ca="1">SUMIF($A3:I10,"&gt;=6",N3:N10)</f>
        <v>0</v>
      </c>
      <c r="O13" s="53">
        <f ca="1">SUMIF($A3:J10,"&gt;=6",O3:O10)</f>
        <v>0</v>
      </c>
      <c r="P13" s="53">
        <f ca="1">SUMIF($A3:J10,"&gt;=6",P3:P10)</f>
        <v>0</v>
      </c>
      <c r="Q13" s="54">
        <f ca="1">SUMIF($A3:O10,"&gt;=6",Q3:Q10)</f>
        <v>0</v>
      </c>
      <c r="R13" s="54">
        <f ca="1">SUMIF($A3:P10,"&gt;=6",R3:R10)</f>
        <v>0</v>
      </c>
      <c r="S13" s="54">
        <f ca="1">SUMIF($A3:P10,"&gt;=6",S3:S10)</f>
        <v>0</v>
      </c>
    </row>
    <row r="14" spans="1:20" ht="19.5">
      <c r="A14" s="55"/>
      <c r="B14" s="55"/>
      <c r="C14" s="50" t="s">
        <v>7</v>
      </c>
      <c r="D14" s="50"/>
      <c r="E14" s="51">
        <f>E38</f>
        <v>0</v>
      </c>
      <c r="F14" s="51">
        <f t="shared" ref="F14:S14" ca="1" si="1">F38</f>
        <v>0</v>
      </c>
      <c r="G14" s="51">
        <f t="shared" ca="1" si="1"/>
        <v>0</v>
      </c>
      <c r="H14" s="52">
        <f t="shared" ca="1" si="1"/>
        <v>0</v>
      </c>
      <c r="I14" s="52">
        <f t="shared" ca="1" si="1"/>
        <v>0</v>
      </c>
      <c r="J14" s="52">
        <f t="shared" ca="1" si="1"/>
        <v>0</v>
      </c>
      <c r="K14" s="72">
        <f t="shared" ca="1" si="1"/>
        <v>0</v>
      </c>
      <c r="L14" s="72">
        <f t="shared" ca="1" si="1"/>
        <v>0</v>
      </c>
      <c r="M14" s="72">
        <f t="shared" ca="1" si="1"/>
        <v>0</v>
      </c>
      <c r="N14" s="53">
        <f t="shared" ca="1" si="1"/>
        <v>0</v>
      </c>
      <c r="O14" s="53">
        <f t="shared" ca="1" si="1"/>
        <v>0</v>
      </c>
      <c r="P14" s="53">
        <f t="shared" ca="1" si="1"/>
        <v>0</v>
      </c>
      <c r="Q14" s="54">
        <f t="shared" ca="1" si="1"/>
        <v>0</v>
      </c>
      <c r="R14" s="54">
        <f t="shared" ca="1" si="1"/>
        <v>0</v>
      </c>
      <c r="S14" s="54">
        <f t="shared" ca="1" si="1"/>
        <v>0</v>
      </c>
    </row>
    <row r="15" spans="1:20" s="4" customFormat="1" ht="19.5">
      <c r="A15" s="56"/>
      <c r="B15" s="56"/>
      <c r="C15" s="56"/>
      <c r="D15" s="56"/>
      <c r="E15" s="109" t="s">
        <v>9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20" s="3" customFormat="1" ht="19.5">
      <c r="A16" s="50"/>
      <c r="B16" s="50"/>
      <c r="C16" s="50" t="s">
        <v>8</v>
      </c>
      <c r="D16" s="57"/>
      <c r="E16" s="111">
        <f ca="1">F11+F14</f>
        <v>0</v>
      </c>
      <c r="F16" s="112"/>
      <c r="G16" s="112"/>
      <c r="H16" s="113">
        <f ca="1">I11+I14</f>
        <v>0</v>
      </c>
      <c r="I16" s="114"/>
      <c r="J16" s="114"/>
      <c r="K16" s="118">
        <f ca="1">L11+L14</f>
        <v>0</v>
      </c>
      <c r="L16" s="119"/>
      <c r="M16" s="119"/>
      <c r="N16" s="115">
        <f ca="1">O11+O14</f>
        <v>0</v>
      </c>
      <c r="O16" s="116"/>
      <c r="P16" s="116"/>
      <c r="Q16" s="117">
        <f ca="1">R11+R14</f>
        <v>0</v>
      </c>
      <c r="R16" s="117"/>
      <c r="S16" s="117"/>
      <c r="T16" s="6"/>
    </row>
    <row r="17" spans="1:19" s="4" customFormat="1" ht="19.5" hidden="1" customHeight="1">
      <c r="A17" s="56"/>
      <c r="B17" s="56"/>
      <c r="C17" s="56"/>
      <c r="D17" s="56"/>
      <c r="E17" s="58">
        <f t="shared" ref="E17:S18" si="2">E12</f>
        <v>0</v>
      </c>
      <c r="F17" s="58">
        <f t="shared" ca="1" si="2"/>
        <v>0</v>
      </c>
      <c r="G17" s="58">
        <f t="shared" ca="1" si="2"/>
        <v>0</v>
      </c>
      <c r="H17" s="58">
        <f t="shared" ca="1" si="2"/>
        <v>0</v>
      </c>
      <c r="I17" s="58">
        <f t="shared" ca="1" si="2"/>
        <v>0</v>
      </c>
      <c r="J17" s="58">
        <f t="shared" ca="1" si="2"/>
        <v>0</v>
      </c>
      <c r="K17" s="73">
        <f t="shared" ca="1" si="2"/>
        <v>0</v>
      </c>
      <c r="L17" s="73">
        <f t="shared" ca="1" si="2"/>
        <v>0</v>
      </c>
      <c r="M17" s="73">
        <f t="shared" ca="1" si="2"/>
        <v>0</v>
      </c>
      <c r="N17" s="58">
        <f t="shared" ca="1" si="2"/>
        <v>0</v>
      </c>
      <c r="O17" s="58">
        <f t="shared" ca="1" si="2"/>
        <v>0</v>
      </c>
      <c r="P17" s="58">
        <f t="shared" ca="1" si="2"/>
        <v>0</v>
      </c>
      <c r="Q17" s="58">
        <f t="shared" ca="1" si="2"/>
        <v>0</v>
      </c>
      <c r="R17" s="58">
        <f t="shared" ca="1" si="2"/>
        <v>0</v>
      </c>
      <c r="S17" s="58">
        <f t="shared" ca="1" si="2"/>
        <v>0</v>
      </c>
    </row>
    <row r="18" spans="1:19" s="4" customFormat="1" ht="15.75" hidden="1" customHeight="1">
      <c r="A18" s="59"/>
      <c r="B18" s="59"/>
      <c r="C18" s="59"/>
      <c r="D18" s="59"/>
      <c r="E18" s="5">
        <f t="shared" si="2"/>
        <v>0</v>
      </c>
      <c r="F18" s="5">
        <f t="shared" ca="1" si="2"/>
        <v>0</v>
      </c>
      <c r="G18" s="5">
        <f t="shared" ca="1" si="2"/>
        <v>0</v>
      </c>
      <c r="H18" s="5">
        <f t="shared" ca="1" si="2"/>
        <v>0</v>
      </c>
      <c r="I18" s="5">
        <f t="shared" ca="1" si="2"/>
        <v>0</v>
      </c>
      <c r="J18" s="5">
        <f t="shared" ca="1" si="2"/>
        <v>0</v>
      </c>
      <c r="K18" s="74">
        <f t="shared" ca="1" si="2"/>
        <v>0</v>
      </c>
      <c r="L18" s="74">
        <f t="shared" ca="1" si="2"/>
        <v>0</v>
      </c>
      <c r="M18" s="74">
        <f t="shared" ca="1" si="2"/>
        <v>0</v>
      </c>
      <c r="N18" s="5">
        <f t="shared" ca="1" si="2"/>
        <v>0</v>
      </c>
      <c r="O18" s="5">
        <f t="shared" ca="1" si="2"/>
        <v>0</v>
      </c>
      <c r="P18" s="5">
        <f t="shared" ca="1" si="2"/>
        <v>0</v>
      </c>
      <c r="Q18" s="5">
        <f t="shared" ca="1" si="2"/>
        <v>0</v>
      </c>
      <c r="R18" s="5">
        <f t="shared" ca="1" si="2"/>
        <v>0</v>
      </c>
      <c r="S18" s="5">
        <f t="shared" ca="1" si="2"/>
        <v>0</v>
      </c>
    </row>
    <row r="19" spans="1:19" s="4" customFormat="1" ht="15.75" hidden="1" customHeight="1">
      <c r="A19" s="59"/>
      <c r="B19" s="59"/>
      <c r="C19" s="59"/>
      <c r="D19" s="59"/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74">
        <v>0</v>
      </c>
      <c r="L19" s="74">
        <v>0</v>
      </c>
      <c r="M19" s="74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s="4" customFormat="1" ht="15.75" hidden="1" customHeight="1">
      <c r="A20" s="59"/>
      <c r="B20" s="59"/>
      <c r="C20" s="59"/>
      <c r="D20" s="59"/>
      <c r="E20" s="5">
        <f t="shared" ref="E20:S20" si="3">SUM(E17:E19)</f>
        <v>0</v>
      </c>
      <c r="F20" s="5">
        <f t="shared" ca="1" si="3"/>
        <v>0</v>
      </c>
      <c r="G20" s="5">
        <f t="shared" ca="1" si="3"/>
        <v>0</v>
      </c>
      <c r="H20" s="5">
        <f t="shared" ca="1" si="3"/>
        <v>0</v>
      </c>
      <c r="I20" s="5">
        <f t="shared" ca="1" si="3"/>
        <v>0</v>
      </c>
      <c r="J20" s="5">
        <f t="shared" ca="1" si="3"/>
        <v>0</v>
      </c>
      <c r="K20" s="74">
        <f t="shared" ca="1" si="3"/>
        <v>0</v>
      </c>
      <c r="L20" s="74">
        <f t="shared" ca="1" si="3"/>
        <v>0</v>
      </c>
      <c r="M20" s="74">
        <f t="shared" ca="1" si="3"/>
        <v>0</v>
      </c>
      <c r="N20" s="5">
        <f t="shared" ca="1" si="3"/>
        <v>0</v>
      </c>
      <c r="O20" s="5">
        <f t="shared" ca="1" si="3"/>
        <v>0</v>
      </c>
      <c r="P20" s="5">
        <f t="shared" ca="1" si="3"/>
        <v>0</v>
      </c>
      <c r="Q20" s="5">
        <f t="shared" ca="1" si="3"/>
        <v>0</v>
      </c>
      <c r="R20" s="5">
        <f t="shared" ca="1" si="3"/>
        <v>0</v>
      </c>
      <c r="S20" s="5">
        <f t="shared" ca="1" si="3"/>
        <v>0</v>
      </c>
    </row>
    <row r="21" spans="1:19" s="4" customFormat="1" ht="15.75" hidden="1" customHeight="1">
      <c r="A21" s="60"/>
      <c r="B21" s="60"/>
      <c r="C21" s="60"/>
      <c r="D21" s="60"/>
      <c r="E21" s="35"/>
      <c r="F21" s="35"/>
      <c r="G21" s="35"/>
      <c r="H21" s="35"/>
      <c r="I21" s="35"/>
      <c r="J21" s="35"/>
      <c r="K21" s="75"/>
      <c r="L21" s="75"/>
      <c r="M21" s="75"/>
      <c r="N21" s="35"/>
      <c r="O21" s="35"/>
      <c r="P21" s="35"/>
      <c r="Q21" s="35"/>
      <c r="R21" s="35"/>
      <c r="S21" s="35"/>
    </row>
    <row r="22" spans="1:19" s="4" customFormat="1" ht="15.75" hidden="1" customHeight="1">
      <c r="A22" s="59"/>
      <c r="B22" s="59"/>
      <c r="C22" s="37" t="s">
        <v>15</v>
      </c>
      <c r="D22" s="61"/>
      <c r="E22" s="16"/>
      <c r="F22" s="13"/>
      <c r="G22" s="13"/>
      <c r="H22" s="7"/>
      <c r="I22" s="7"/>
      <c r="J22" s="7"/>
      <c r="K22" s="76"/>
      <c r="L22" s="76"/>
      <c r="M22" s="76"/>
      <c r="N22" s="19"/>
      <c r="O22" s="19"/>
      <c r="P22" s="19"/>
      <c r="Q22" s="25"/>
      <c r="R22" s="25"/>
      <c r="S22" s="25"/>
    </row>
    <row r="23" spans="1:19" s="4" customFormat="1" ht="15.75" hidden="1" customHeight="1">
      <c r="A23" s="59"/>
      <c r="B23" s="59"/>
      <c r="C23" s="37" t="s">
        <v>16</v>
      </c>
      <c r="D23" s="61"/>
      <c r="E23" s="16">
        <f>+E27/2</f>
        <v>0</v>
      </c>
      <c r="F23" s="16">
        <f t="shared" ref="F23:G23" ca="1" si="4">+F27/2</f>
        <v>0</v>
      </c>
      <c r="G23" s="16">
        <f t="shared" ca="1" si="4"/>
        <v>0</v>
      </c>
      <c r="H23" s="10">
        <f ca="1">+H27/2</f>
        <v>0</v>
      </c>
      <c r="I23" s="10">
        <f t="shared" ref="I23:J23" ca="1" si="5">+I27/2</f>
        <v>0</v>
      </c>
      <c r="J23" s="10">
        <f t="shared" ca="1" si="5"/>
        <v>0</v>
      </c>
      <c r="K23" s="77">
        <f ca="1">+K27/2</f>
        <v>0</v>
      </c>
      <c r="L23" s="77">
        <f t="shared" ref="L23:M23" ca="1" si="6">+L27/2</f>
        <v>0</v>
      </c>
      <c r="M23" s="77">
        <f t="shared" ca="1" si="6"/>
        <v>0</v>
      </c>
      <c r="N23" s="22">
        <f ca="1">+N27/2</f>
        <v>0</v>
      </c>
      <c r="O23" s="22">
        <f t="shared" ref="O23:P23" ca="1" si="7">+O27/2</f>
        <v>0</v>
      </c>
      <c r="P23" s="22">
        <f t="shared" ca="1" si="7"/>
        <v>0</v>
      </c>
      <c r="Q23" s="28">
        <f ca="1">+Q27/2</f>
        <v>0</v>
      </c>
      <c r="R23" s="28">
        <f t="shared" ref="R23:S23" ca="1" si="8">+R27/2</f>
        <v>0</v>
      </c>
      <c r="S23" s="28">
        <f t="shared" ca="1" si="8"/>
        <v>0</v>
      </c>
    </row>
    <row r="24" spans="1:19" s="4" customFormat="1" ht="15.75" hidden="1" customHeight="1">
      <c r="A24" s="59"/>
      <c r="B24" s="59"/>
      <c r="C24" s="38" t="s">
        <v>17</v>
      </c>
      <c r="D24" s="61"/>
      <c r="E24" s="16">
        <f>ROUNDUP(+E27*0.8,0)</f>
        <v>0</v>
      </c>
      <c r="F24" s="16">
        <f t="shared" ref="F24:G24" ca="1" si="9">ROUNDUP(+F27*0.8,0)</f>
        <v>0</v>
      </c>
      <c r="G24" s="16">
        <f t="shared" ca="1" si="9"/>
        <v>0</v>
      </c>
      <c r="H24" s="10">
        <f ca="1">ROUNDUP(+H27*0.8,0)</f>
        <v>0</v>
      </c>
      <c r="I24" s="10">
        <f t="shared" ref="I24:J24" ca="1" si="10">ROUNDUP(+I27*0.8,0)</f>
        <v>0</v>
      </c>
      <c r="J24" s="10">
        <f t="shared" ca="1" si="10"/>
        <v>0</v>
      </c>
      <c r="K24" s="77">
        <f ca="1">ROUNDUP(+K27*0.8,0)</f>
        <v>0</v>
      </c>
      <c r="L24" s="77">
        <f t="shared" ref="L24:M24" ca="1" si="11">ROUNDUP(+L27*0.8,0)</f>
        <v>0</v>
      </c>
      <c r="M24" s="77">
        <f t="shared" ca="1" si="11"/>
        <v>0</v>
      </c>
      <c r="N24" s="22">
        <f ca="1">ROUNDUP(+N27*0.8,0)</f>
        <v>0</v>
      </c>
      <c r="O24" s="22">
        <f t="shared" ref="O24:P24" ca="1" si="12">ROUNDUP(+O27*0.8,0)</f>
        <v>0</v>
      </c>
      <c r="P24" s="22">
        <f t="shared" ca="1" si="12"/>
        <v>0</v>
      </c>
      <c r="Q24" s="28">
        <f ca="1">ROUNDUP(+Q27*0.8,0)</f>
        <v>0</v>
      </c>
      <c r="R24" s="28">
        <f t="shared" ref="R24:S24" ca="1" si="13">ROUNDUP(+R27*0.8,0)</f>
        <v>0</v>
      </c>
      <c r="S24" s="28">
        <f t="shared" ca="1" si="13"/>
        <v>0</v>
      </c>
    </row>
    <row r="25" spans="1:19" s="4" customFormat="1" ht="15.75" hidden="1" customHeight="1">
      <c r="A25" s="59"/>
      <c r="B25" s="59"/>
      <c r="C25" s="38"/>
      <c r="D25" s="61"/>
      <c r="E25" s="39">
        <f>+E24-ROUNDUP(E23,0)</f>
        <v>0</v>
      </c>
      <c r="F25" s="39">
        <f t="shared" ref="F25:G25" ca="1" si="14">+F24-ROUNDUP(F23,0)</f>
        <v>0</v>
      </c>
      <c r="G25" s="39">
        <f t="shared" ca="1" si="14"/>
        <v>0</v>
      </c>
      <c r="H25" s="40">
        <f ca="1">+H24-ROUNDUP(H23,0)</f>
        <v>0</v>
      </c>
      <c r="I25" s="40">
        <f t="shared" ref="I25:J25" ca="1" si="15">+I24-ROUNDUP(I23,0)</f>
        <v>0</v>
      </c>
      <c r="J25" s="40">
        <f t="shared" ca="1" si="15"/>
        <v>0</v>
      </c>
      <c r="K25" s="78">
        <f ca="1">+K24-ROUNDUP(K23,0)</f>
        <v>0</v>
      </c>
      <c r="L25" s="78">
        <f t="shared" ref="L25:M25" ca="1" si="16">+L24-ROUNDUP(L23,0)</f>
        <v>0</v>
      </c>
      <c r="M25" s="78">
        <f t="shared" ca="1" si="16"/>
        <v>0</v>
      </c>
      <c r="N25" s="41">
        <f ca="1">+N24-ROUNDUP(N23,0)</f>
        <v>0</v>
      </c>
      <c r="O25" s="41">
        <f t="shared" ref="O25:P25" ca="1" si="17">+O24-ROUNDUP(O23,0)</f>
        <v>0</v>
      </c>
      <c r="P25" s="41">
        <f t="shared" ca="1" si="17"/>
        <v>0</v>
      </c>
      <c r="Q25" s="42">
        <f ca="1">+Q24-ROUNDUP(Q23,0)</f>
        <v>0</v>
      </c>
      <c r="R25" s="42">
        <f t="shared" ref="R25:S25" ca="1" si="18">+R24-ROUNDUP(R23,0)</f>
        <v>0</v>
      </c>
      <c r="S25" s="42">
        <f t="shared" ca="1" si="18"/>
        <v>0</v>
      </c>
    </row>
    <row r="26" spans="1:19" s="4" customFormat="1" ht="15.75" hidden="1" customHeight="1">
      <c r="A26" s="59"/>
      <c r="B26" s="59"/>
      <c r="C26" s="37" t="s">
        <v>18</v>
      </c>
      <c r="D26" s="61"/>
      <c r="E26" s="16">
        <f>+E27*0.2</f>
        <v>0</v>
      </c>
      <c r="F26" s="16">
        <f t="shared" ref="F26:G26" ca="1" si="19">+F27*0.2</f>
        <v>0</v>
      </c>
      <c r="G26" s="16">
        <f t="shared" ca="1" si="19"/>
        <v>0</v>
      </c>
      <c r="H26" s="10">
        <f ca="1">+H27*0.2</f>
        <v>0</v>
      </c>
      <c r="I26" s="10">
        <f t="shared" ref="I26:J26" ca="1" si="20">+I27*0.2</f>
        <v>0</v>
      </c>
      <c r="J26" s="10">
        <f t="shared" ca="1" si="20"/>
        <v>0</v>
      </c>
      <c r="K26" s="77">
        <f ca="1">+K27*0.2</f>
        <v>0</v>
      </c>
      <c r="L26" s="77">
        <f t="shared" ref="L26:M26" ca="1" si="21">+L27*0.2</f>
        <v>0</v>
      </c>
      <c r="M26" s="77">
        <f t="shared" ca="1" si="21"/>
        <v>0</v>
      </c>
      <c r="N26" s="22">
        <f ca="1">+N27*0.2</f>
        <v>0</v>
      </c>
      <c r="O26" s="22">
        <f t="shared" ref="O26:P26" ca="1" si="22">+O27*0.2</f>
        <v>0</v>
      </c>
      <c r="P26" s="22">
        <f t="shared" ca="1" si="22"/>
        <v>0</v>
      </c>
      <c r="Q26" s="28">
        <f ca="1">+Q27*0.2</f>
        <v>0</v>
      </c>
      <c r="R26" s="28">
        <f t="shared" ref="R26:S26" ca="1" si="23">+R27*0.2</f>
        <v>0</v>
      </c>
      <c r="S26" s="28">
        <f t="shared" ca="1" si="23"/>
        <v>0</v>
      </c>
    </row>
    <row r="27" spans="1:19" s="4" customFormat="1" ht="15.75" hidden="1" customHeight="1">
      <c r="A27" s="59"/>
      <c r="B27" s="59"/>
      <c r="C27" s="37" t="s">
        <v>19</v>
      </c>
      <c r="D27" s="61"/>
      <c r="E27" s="97">
        <f>IF(E20&gt;6,IF(E20&gt;301,0,(+E17/8+(+E18+E19)/12)),0)</f>
        <v>0</v>
      </c>
      <c r="F27" s="97">
        <f t="shared" ref="F27:S27" ca="1" si="24">IF(F20&gt;6,IF(F20&gt;301,0,(+F17/8+(+F18+F19)/12)),0)</f>
        <v>0</v>
      </c>
      <c r="G27" s="97">
        <f t="shared" ca="1" si="24"/>
        <v>0</v>
      </c>
      <c r="H27" s="97">
        <f t="shared" ca="1" si="24"/>
        <v>0</v>
      </c>
      <c r="I27" s="97">
        <f t="shared" ca="1" si="24"/>
        <v>0</v>
      </c>
      <c r="J27" s="97">
        <f t="shared" ca="1" si="24"/>
        <v>0</v>
      </c>
      <c r="K27" s="97">
        <f t="shared" ca="1" si="24"/>
        <v>0</v>
      </c>
      <c r="L27" s="97">
        <f t="shared" ca="1" si="24"/>
        <v>0</v>
      </c>
      <c r="M27" s="97">
        <f t="shared" ca="1" si="24"/>
        <v>0</v>
      </c>
      <c r="N27" s="97">
        <f t="shared" ca="1" si="24"/>
        <v>0</v>
      </c>
      <c r="O27" s="97">
        <f t="shared" ca="1" si="24"/>
        <v>0</v>
      </c>
      <c r="P27" s="97">
        <f t="shared" ca="1" si="24"/>
        <v>0</v>
      </c>
      <c r="Q27" s="97">
        <f t="shared" ca="1" si="24"/>
        <v>0</v>
      </c>
      <c r="R27" s="97">
        <f t="shared" ca="1" si="24"/>
        <v>0</v>
      </c>
      <c r="S27" s="97">
        <f t="shared" ca="1" si="24"/>
        <v>0</v>
      </c>
    </row>
    <row r="28" spans="1:19" s="4" customFormat="1" ht="15.75" hidden="1" customHeight="1">
      <c r="A28" s="59"/>
      <c r="B28" s="59"/>
      <c r="C28" s="37" t="s">
        <v>20</v>
      </c>
      <c r="D28" s="61"/>
      <c r="E28" s="39">
        <f>IF(E20&gt;50,E27+1,E27)</f>
        <v>0</v>
      </c>
      <c r="F28" s="39">
        <f t="shared" ref="F28:G28" ca="1" si="25">IF(F20&gt;50,F27+1,F27)</f>
        <v>0</v>
      </c>
      <c r="G28" s="39">
        <f t="shared" ca="1" si="25"/>
        <v>0</v>
      </c>
      <c r="H28" s="40">
        <f ca="1">IF(H20&gt;50,H27+1,H27)</f>
        <v>0</v>
      </c>
      <c r="I28" s="40">
        <f t="shared" ref="I28:J28" ca="1" si="26">IF(I20&gt;50,I27+1,I27)</f>
        <v>0</v>
      </c>
      <c r="J28" s="40">
        <f t="shared" ca="1" si="26"/>
        <v>0</v>
      </c>
      <c r="K28" s="78">
        <f ca="1">IF(K20&gt;50,K27+1,K27)</f>
        <v>0</v>
      </c>
      <c r="L28" s="78">
        <f t="shared" ref="L28:M28" ca="1" si="27">IF(L20&gt;50,L27+1,L27)</f>
        <v>0</v>
      </c>
      <c r="M28" s="78">
        <f t="shared" ca="1" si="27"/>
        <v>0</v>
      </c>
      <c r="N28" s="41">
        <f ca="1">IF(N20&gt;50,N27+1,N27)</f>
        <v>0</v>
      </c>
      <c r="O28" s="41">
        <f t="shared" ref="O28:P28" ca="1" si="28">IF(O20&gt;50,O27+1,O27)</f>
        <v>0</v>
      </c>
      <c r="P28" s="41">
        <f t="shared" ca="1" si="28"/>
        <v>0</v>
      </c>
      <c r="Q28" s="42">
        <f ca="1">IF(Q20&gt;50,Q27+1,Q27)</f>
        <v>0</v>
      </c>
      <c r="R28" s="42">
        <f t="shared" ref="R28:S28" ca="1" si="29">IF(R20&gt;50,R27+1,R27)</f>
        <v>0</v>
      </c>
      <c r="S28" s="42">
        <f t="shared" ca="1" si="29"/>
        <v>0</v>
      </c>
    </row>
    <row r="29" spans="1:19" s="4" customFormat="1" ht="64.5" hidden="1" customHeight="1">
      <c r="A29" s="59"/>
      <c r="B29" s="59"/>
      <c r="C29" s="37"/>
      <c r="D29" s="61"/>
      <c r="E29" s="43" t="str">
        <f>IF(E20&gt;300,"dépassement de l'effectif autorisé"," ")</f>
        <v xml:space="preserve"> </v>
      </c>
      <c r="F29" s="43" t="str">
        <f t="shared" ref="F29:G29" ca="1" si="30">IF(F20&gt;300,"dépassement de l'effectif autorisé"," ")</f>
        <v xml:space="preserve"> </v>
      </c>
      <c r="G29" s="43" t="str">
        <f t="shared" ca="1" si="30"/>
        <v xml:space="preserve"> </v>
      </c>
      <c r="H29" s="44" t="str">
        <f ca="1">IF(H20&gt;300,"dépassement de l'effectif autorisé"," ")</f>
        <v xml:space="preserve"> </v>
      </c>
      <c r="I29" s="44" t="str">
        <f t="shared" ref="I29:J29" ca="1" si="31">IF(I20&gt;300,"dépassement de l'effectif autorisé"," ")</f>
        <v xml:space="preserve"> </v>
      </c>
      <c r="J29" s="44" t="str">
        <f t="shared" ca="1" si="31"/>
        <v xml:space="preserve"> </v>
      </c>
      <c r="K29" s="79" t="str">
        <f ca="1">IF(K20&gt;300,"dépassement de l'effectif autorisé"," ")</f>
        <v xml:space="preserve"> </v>
      </c>
      <c r="L29" s="79" t="str">
        <f t="shared" ref="L29:M29" ca="1" si="32">IF(L20&gt;300,"dépassement de l'effectif autorisé"," ")</f>
        <v xml:space="preserve"> </v>
      </c>
      <c r="M29" s="79" t="str">
        <f t="shared" ca="1" si="32"/>
        <v xml:space="preserve"> </v>
      </c>
      <c r="N29" s="45" t="str">
        <f ca="1">IF(N20&gt;300,"dépassement de l'effectif autorisé"," ")</f>
        <v xml:space="preserve"> </v>
      </c>
      <c r="O29" s="45" t="str">
        <f t="shared" ref="O29:P29" ca="1" si="33">IF(O20&gt;300,"dépassement de l'effectif autorisé"," ")</f>
        <v xml:space="preserve"> </v>
      </c>
      <c r="P29" s="45" t="str">
        <f t="shared" ca="1" si="33"/>
        <v xml:space="preserve"> </v>
      </c>
      <c r="Q29" s="46" t="str">
        <f ca="1">IF(Q20&gt;300,"dépassement de l'effectif autorisé"," ")</f>
        <v xml:space="preserve"> </v>
      </c>
      <c r="R29" s="46" t="str">
        <f t="shared" ref="R29:S29" ca="1" si="34">IF(R20&gt;300,"dépassement de l'effectif autorisé"," ")</f>
        <v xml:space="preserve"> </v>
      </c>
      <c r="S29" s="46" t="str">
        <f t="shared" ca="1" si="34"/>
        <v xml:space="preserve"> </v>
      </c>
    </row>
    <row r="30" spans="1:19" s="4" customFormat="1" ht="100.5" customHeight="1">
      <c r="A30" s="59"/>
      <c r="B30" s="59"/>
      <c r="C30" s="37"/>
      <c r="D30" s="61"/>
      <c r="E30" s="43" t="str">
        <f>IF(IF(E20&gt;0,E20,13)&lt;8,"un centre de loisirs reçoit au minimum 8 mineurs"," ")</f>
        <v xml:space="preserve"> </v>
      </c>
      <c r="F30" s="43" t="str">
        <f t="shared" ref="F30:G30" ca="1" si="35">IF(IF(F20&gt;0,F20,13)&lt;8,"un centre de loisirs reçoit au minimum 8 mineurs"," ")</f>
        <v xml:space="preserve"> </v>
      </c>
      <c r="G30" s="43" t="str">
        <f t="shared" ca="1" si="35"/>
        <v xml:space="preserve"> </v>
      </c>
      <c r="H30" s="44" t="str">
        <f ca="1">IF(IF(H20&gt;0,H20,13)&lt;8,"un centre de loisirs reçoit au minimum 8 mineurs"," ")</f>
        <v xml:space="preserve"> </v>
      </c>
      <c r="I30" s="44" t="str">
        <f t="shared" ref="I30:J30" ca="1" si="36">IF(IF(I20&gt;0,I20,13)&lt;8,"un centre de loisirs reçoit au minimum 8 mineurs"," ")</f>
        <v xml:space="preserve"> </v>
      </c>
      <c r="J30" s="44" t="str">
        <f t="shared" ca="1" si="36"/>
        <v xml:space="preserve"> </v>
      </c>
      <c r="K30" s="79" t="str">
        <f ca="1">IF(IF(K20&gt;0,K20,13)&lt;8,"un centre de loisirs reçoit au minimum 8 mineurs"," ")</f>
        <v xml:space="preserve"> </v>
      </c>
      <c r="L30" s="79" t="str">
        <f t="shared" ref="L30:M30" ca="1" si="37">IF(IF(L20&gt;0,L20,13)&lt;8,"un centre de loisirs reçoit au minimum 8 mineurs"," ")</f>
        <v xml:space="preserve"> </v>
      </c>
      <c r="M30" s="79" t="str">
        <f t="shared" ca="1" si="37"/>
        <v xml:space="preserve"> </v>
      </c>
      <c r="N30" s="45" t="str">
        <f ca="1">IF(IF(N20&gt;0,N20,13)&lt;8,"un centre de loisirs reçoit au minimum 8 mineurs"," ")</f>
        <v xml:space="preserve"> </v>
      </c>
      <c r="O30" s="45" t="str">
        <f t="shared" ref="O30:P30" ca="1" si="38">IF(IF(O20&gt;0,O20,13)&lt;8,"un centre de loisirs reçoit au minimum 8 mineurs"," ")</f>
        <v xml:space="preserve"> </v>
      </c>
      <c r="P30" s="45" t="str">
        <f t="shared" ca="1" si="38"/>
        <v xml:space="preserve"> </v>
      </c>
      <c r="Q30" s="46" t="str">
        <f ca="1">IF(IF(Q20&gt;0,Q20,13)&lt;8,"un centre de loisirs reçoit au minimum 8 mineurs"," ")</f>
        <v xml:space="preserve"> </v>
      </c>
      <c r="R30" s="46" t="str">
        <f t="shared" ref="R30:S30" ca="1" si="39">IF(IF(R20&gt;0,R20,13)&lt;8,"un centre de loisirs reçoit au minimum 8 mineurs"," ")</f>
        <v xml:space="preserve"> </v>
      </c>
      <c r="S30" s="46" t="str">
        <f t="shared" ca="1" si="39"/>
        <v xml:space="preserve"> </v>
      </c>
    </row>
    <row r="31" spans="1:19" s="4" customFormat="1" ht="15.75">
      <c r="A31" s="59"/>
      <c r="B31" s="59"/>
      <c r="C31" s="47" t="s">
        <v>21</v>
      </c>
      <c r="D31" s="61"/>
      <c r="E31" s="14">
        <f>IF(E27&lt;=0,0,+ROUNDUP(E23,0))</f>
        <v>0</v>
      </c>
      <c r="F31" s="14">
        <f t="shared" ref="F31:G31" ca="1" si="40">IF(F27&lt;=0,0,+ROUNDUP(F23,0))</f>
        <v>0</v>
      </c>
      <c r="G31" s="14">
        <f t="shared" ca="1" si="40"/>
        <v>0</v>
      </c>
      <c r="H31" s="8">
        <f ca="1">IF(H27&lt;=0,0,+ROUNDUP(H23,0))</f>
        <v>0</v>
      </c>
      <c r="I31" s="8">
        <f t="shared" ref="I31:J31" ca="1" si="41">IF(I27&lt;=0,0,+ROUNDUP(I23,0))</f>
        <v>0</v>
      </c>
      <c r="J31" s="8">
        <f t="shared" ca="1" si="41"/>
        <v>0</v>
      </c>
      <c r="K31" s="80">
        <f ca="1">IF(K27&lt;=0,0,+ROUNDUP(K23,0))</f>
        <v>0</v>
      </c>
      <c r="L31" s="80">
        <f t="shared" ref="L31:M31" ca="1" si="42">IF(L27&lt;=0,0,+ROUNDUP(L23,0))</f>
        <v>0</v>
      </c>
      <c r="M31" s="80">
        <f t="shared" ca="1" si="42"/>
        <v>0</v>
      </c>
      <c r="N31" s="20">
        <f ca="1">IF(N27&lt;=0,0,+ROUNDUP(N23,0))</f>
        <v>0</v>
      </c>
      <c r="O31" s="20">
        <f t="shared" ref="O31:P31" ca="1" si="43">IF(O27&lt;=0,0,+ROUNDUP(O23,0))</f>
        <v>0</v>
      </c>
      <c r="P31" s="20">
        <f t="shared" ca="1" si="43"/>
        <v>0</v>
      </c>
      <c r="Q31" s="26">
        <f ca="1">IF(Q27&lt;=0,0,+ROUNDUP(Q23,0))</f>
        <v>0</v>
      </c>
      <c r="R31" s="26">
        <f t="shared" ref="R31:S31" ca="1" si="44">IF(R27&lt;=0,0,+ROUNDUP(R23,0))</f>
        <v>0</v>
      </c>
      <c r="S31" s="26">
        <f t="shared" ca="1" si="44"/>
        <v>0</v>
      </c>
    </row>
    <row r="32" spans="1:19" s="4" customFormat="1" ht="15.75">
      <c r="A32" s="59"/>
      <c r="B32" s="59"/>
      <c r="C32" s="47" t="s">
        <v>22</v>
      </c>
      <c r="D32" s="61"/>
      <c r="E32" s="15">
        <f>IF(E27&lt;1,0,E25)</f>
        <v>0</v>
      </c>
      <c r="F32" s="15">
        <f t="shared" ref="F32:G32" ca="1" si="45">IF(F27&lt;1,0,F25)</f>
        <v>0</v>
      </c>
      <c r="G32" s="15">
        <f t="shared" ca="1" si="45"/>
        <v>0</v>
      </c>
      <c r="H32" s="9">
        <f ca="1">IF(H27&lt;1,0,H25)</f>
        <v>0</v>
      </c>
      <c r="I32" s="9">
        <f t="shared" ref="I32:J32" ca="1" si="46">IF(I27&lt;1,0,I25)</f>
        <v>0</v>
      </c>
      <c r="J32" s="9">
        <f t="shared" ca="1" si="46"/>
        <v>0</v>
      </c>
      <c r="K32" s="81">
        <f ca="1">IF(K27&lt;1,0,K25)</f>
        <v>0</v>
      </c>
      <c r="L32" s="81">
        <f t="shared" ref="L32:M32" ca="1" si="47">IF(L27&lt;1,0,L25)</f>
        <v>0</v>
      </c>
      <c r="M32" s="81">
        <f t="shared" ca="1" si="47"/>
        <v>0</v>
      </c>
      <c r="N32" s="21">
        <f ca="1">IF(N27&lt;1,0,N25)</f>
        <v>0</v>
      </c>
      <c r="O32" s="21">
        <f t="shared" ref="O32:P32" ca="1" si="48">IF(O27&lt;1,0,O25)</f>
        <v>0</v>
      </c>
      <c r="P32" s="21">
        <f t="shared" ca="1" si="48"/>
        <v>0</v>
      </c>
      <c r="Q32" s="27">
        <f ca="1">IF(Q27&lt;1,0,Q25)</f>
        <v>0</v>
      </c>
      <c r="R32" s="27">
        <f t="shared" ref="R32:S32" ca="1" si="49">IF(R27&lt;1,0,R25)</f>
        <v>0</v>
      </c>
      <c r="S32" s="27">
        <f t="shared" ca="1" si="49"/>
        <v>0</v>
      </c>
    </row>
    <row r="33" spans="1:19" s="4" customFormat="1" ht="15.75">
      <c r="A33" s="59"/>
      <c r="B33" s="59"/>
      <c r="C33" s="47" t="s">
        <v>23</v>
      </c>
      <c r="D33" s="61"/>
      <c r="E33" s="14">
        <f>IF(E27&lt;1,0,+E34-E31-E32)</f>
        <v>0</v>
      </c>
      <c r="F33" s="14">
        <f t="shared" ref="F33:G33" ca="1" si="50">IF(F27&lt;1,0,+F34-F31-F32)</f>
        <v>0</v>
      </c>
      <c r="G33" s="14">
        <f t="shared" ca="1" si="50"/>
        <v>0</v>
      </c>
      <c r="H33" s="8">
        <f ca="1">IF(H27&lt;1,0,+H34-H31-H32)</f>
        <v>0</v>
      </c>
      <c r="I33" s="8">
        <f t="shared" ref="I33:J33" ca="1" si="51">IF(I27&lt;1,0,+I34-I31-I32)</f>
        <v>0</v>
      </c>
      <c r="J33" s="8">
        <f t="shared" ca="1" si="51"/>
        <v>0</v>
      </c>
      <c r="K33" s="80">
        <f ca="1">IF(K27&lt;1,0,+K34-K31-K32)</f>
        <v>0</v>
      </c>
      <c r="L33" s="80">
        <f t="shared" ref="L33:M33" ca="1" si="52">IF(L27&lt;1,0,+L34-L31-L32)</f>
        <v>0</v>
      </c>
      <c r="M33" s="80">
        <f t="shared" ca="1" si="52"/>
        <v>0</v>
      </c>
      <c r="N33" s="20">
        <f ca="1">IF(N27&lt;1,0,+N34-N31-N32)</f>
        <v>0</v>
      </c>
      <c r="O33" s="20">
        <f t="shared" ref="O33:P33" ca="1" si="53">IF(O27&lt;1,0,+O34-O31-O32)</f>
        <v>0</v>
      </c>
      <c r="P33" s="20">
        <f t="shared" ca="1" si="53"/>
        <v>0</v>
      </c>
      <c r="Q33" s="26">
        <f ca="1">IF(Q27&lt;1,0,+Q34-Q31-Q32)</f>
        <v>0</v>
      </c>
      <c r="R33" s="26">
        <f t="shared" ref="R33:S33" ca="1" si="54">IF(R27&lt;1,0,+R34-R31-R32)</f>
        <v>0</v>
      </c>
      <c r="S33" s="26">
        <f t="shared" ca="1" si="54"/>
        <v>0</v>
      </c>
    </row>
    <row r="34" spans="1:19" s="4" customFormat="1" ht="15.75">
      <c r="A34" s="59"/>
      <c r="B34" s="59"/>
      <c r="C34" s="47"/>
      <c r="D34" s="61"/>
      <c r="E34" s="14">
        <f>IF(E27&lt;1,0,+ROUNDUP(E27,0))</f>
        <v>0</v>
      </c>
      <c r="F34" s="14">
        <f t="shared" ref="F34:G34" ca="1" si="55">IF(F27&lt;1,0,+ROUNDUP(F27,0))</f>
        <v>0</v>
      </c>
      <c r="G34" s="14">
        <f t="shared" ca="1" si="55"/>
        <v>0</v>
      </c>
      <c r="H34" s="8">
        <f ca="1">IF(H27&lt;1,0,+ROUNDUP(H27,0))</f>
        <v>0</v>
      </c>
      <c r="I34" s="8">
        <f t="shared" ref="I34:J34" ca="1" si="56">IF(I27&lt;1,0,+ROUNDUP(I27,0))</f>
        <v>0</v>
      </c>
      <c r="J34" s="8">
        <f t="shared" ca="1" si="56"/>
        <v>0</v>
      </c>
      <c r="K34" s="80">
        <f ca="1">IF(K27&lt;1,0,+ROUNDUP(K27,0))</f>
        <v>0</v>
      </c>
      <c r="L34" s="80">
        <f t="shared" ref="L34:M34" ca="1" si="57">IF(L27&lt;1,0,+ROUNDUP(L27,0))</f>
        <v>0</v>
      </c>
      <c r="M34" s="80">
        <f t="shared" ca="1" si="57"/>
        <v>0</v>
      </c>
      <c r="N34" s="20">
        <f ca="1">IF(N27&lt;1,0,+ROUNDUP(N27,0))</f>
        <v>0</v>
      </c>
      <c r="O34" s="20">
        <f t="shared" ref="O34:P34" ca="1" si="58">IF(O27&lt;1,0,+ROUNDUP(O27,0))</f>
        <v>0</v>
      </c>
      <c r="P34" s="20">
        <f t="shared" ca="1" si="58"/>
        <v>0</v>
      </c>
      <c r="Q34" s="26">
        <f ca="1">IF(Q27&lt;1,0,+ROUNDUP(Q27,0))</f>
        <v>0</v>
      </c>
      <c r="R34" s="26">
        <f t="shared" ref="R34:S34" ca="1" si="59">IF(R27&lt;1,0,+ROUNDUP(R27,0))</f>
        <v>0</v>
      </c>
      <c r="S34" s="26">
        <f t="shared" ca="1" si="59"/>
        <v>0</v>
      </c>
    </row>
    <row r="35" spans="1:19" s="4" customFormat="1" ht="15.75">
      <c r="A35" s="59"/>
      <c r="B35" s="59"/>
      <c r="C35" s="48" t="s">
        <v>24</v>
      </c>
      <c r="D35" s="61"/>
      <c r="E35" s="14">
        <f>SUM(E31:E33)</f>
        <v>0</v>
      </c>
      <c r="F35" s="14">
        <f t="shared" ref="F35:G35" ca="1" si="60">SUM(F31:F33)</f>
        <v>0</v>
      </c>
      <c r="G35" s="14">
        <f t="shared" ca="1" si="60"/>
        <v>0</v>
      </c>
      <c r="H35" s="8">
        <f ca="1">SUM(H31:H33)</f>
        <v>0</v>
      </c>
      <c r="I35" s="8">
        <f t="shared" ref="I35:J35" ca="1" si="61">SUM(I31:I33)</f>
        <v>0</v>
      </c>
      <c r="J35" s="8">
        <f t="shared" ca="1" si="61"/>
        <v>0</v>
      </c>
      <c r="K35" s="80">
        <f ca="1">SUM(K31:K33)</f>
        <v>0</v>
      </c>
      <c r="L35" s="80">
        <f t="shared" ref="L35:M35" ca="1" si="62">SUM(L31:L33)</f>
        <v>0</v>
      </c>
      <c r="M35" s="80">
        <f t="shared" ca="1" si="62"/>
        <v>0</v>
      </c>
      <c r="N35" s="20">
        <f ca="1">SUM(N31:N33)</f>
        <v>0</v>
      </c>
      <c r="O35" s="20">
        <f t="shared" ref="O35:P35" ca="1" si="63">SUM(O31:O33)</f>
        <v>0</v>
      </c>
      <c r="P35" s="20">
        <f t="shared" ca="1" si="63"/>
        <v>0</v>
      </c>
      <c r="Q35" s="26">
        <f ca="1">SUM(Q31:Q33)</f>
        <v>0</v>
      </c>
      <c r="R35" s="26">
        <f t="shared" ref="R35:S35" ca="1" si="64">SUM(R31:R33)</f>
        <v>0</v>
      </c>
      <c r="S35" s="26">
        <f t="shared" ca="1" si="64"/>
        <v>0</v>
      </c>
    </row>
    <row r="36" spans="1:19" s="4" customFormat="1" ht="15.75">
      <c r="A36" s="59"/>
      <c r="B36" s="59"/>
      <c r="C36" s="47" t="s">
        <v>25</v>
      </c>
      <c r="D36" s="61"/>
      <c r="E36" s="16"/>
      <c r="F36" s="13"/>
      <c r="G36" s="13"/>
      <c r="H36" s="10"/>
      <c r="I36" s="7"/>
      <c r="J36" s="7"/>
      <c r="K36" s="77"/>
      <c r="L36" s="76"/>
      <c r="M36" s="76"/>
      <c r="N36" s="22"/>
      <c r="O36" s="19"/>
      <c r="P36" s="19"/>
      <c r="Q36" s="28"/>
      <c r="R36" s="25"/>
      <c r="S36" s="25"/>
    </row>
    <row r="37" spans="1:19" s="4" customFormat="1" ht="15.75">
      <c r="A37" s="59"/>
      <c r="B37" s="59"/>
      <c r="C37" s="47" t="s">
        <v>26</v>
      </c>
      <c r="D37" s="61"/>
      <c r="E37" s="17" t="str">
        <f>+IF(E20&gt;0,1,"")</f>
        <v/>
      </c>
      <c r="F37" s="17" t="str">
        <f t="shared" ref="F37:G37" ca="1" si="65">+IF(F20&gt;0,1,"")</f>
        <v/>
      </c>
      <c r="G37" s="17" t="str">
        <f t="shared" ca="1" si="65"/>
        <v/>
      </c>
      <c r="H37" s="11" t="str">
        <f ca="1">+IF(H20&gt;0,1,"")</f>
        <v/>
      </c>
      <c r="I37" s="11" t="str">
        <f t="shared" ref="I37:J37" ca="1" si="66">+IF(I20&gt;0,1,"")</f>
        <v/>
      </c>
      <c r="J37" s="11" t="str">
        <f t="shared" ca="1" si="66"/>
        <v/>
      </c>
      <c r="K37" s="82" t="str">
        <f ca="1">+IF(K20&gt;0,1,"")</f>
        <v/>
      </c>
      <c r="L37" s="82" t="str">
        <f t="shared" ref="L37:M37" ca="1" si="67">+IF(L20&gt;0,1,"")</f>
        <v/>
      </c>
      <c r="M37" s="82" t="str">
        <f t="shared" ca="1" si="67"/>
        <v/>
      </c>
      <c r="N37" s="23" t="str">
        <f ca="1">+IF(N20&gt;0,1,"")</f>
        <v/>
      </c>
      <c r="O37" s="23" t="str">
        <f t="shared" ref="O37:P37" ca="1" si="68">+IF(O20&gt;0,1,"")</f>
        <v/>
      </c>
      <c r="P37" s="23" t="str">
        <f t="shared" ca="1" si="68"/>
        <v/>
      </c>
      <c r="Q37" s="29" t="str">
        <f ca="1">+IF(Q20&gt;0,1,"")</f>
        <v/>
      </c>
      <c r="R37" s="29" t="str">
        <f t="shared" ref="R37:S37" ca="1" si="69">+IF(R20&gt;0,1,"")</f>
        <v/>
      </c>
      <c r="S37" s="29" t="str">
        <f t="shared" ca="1" si="69"/>
        <v/>
      </c>
    </row>
    <row r="38" spans="1:19" s="4" customFormat="1" ht="15.75">
      <c r="A38" s="59"/>
      <c r="B38" s="59"/>
      <c r="C38" s="49" t="s">
        <v>27</v>
      </c>
      <c r="D38" s="61"/>
      <c r="E38" s="18">
        <f>IF(E20&gt;7,ROUNDUP(+E28,0),0)</f>
        <v>0</v>
      </c>
      <c r="F38" s="18">
        <f t="shared" ref="F38:G38" ca="1" si="70">IF(F20&gt;7,ROUNDUP(+F28,0),0)</f>
        <v>0</v>
      </c>
      <c r="G38" s="18">
        <f t="shared" ca="1" si="70"/>
        <v>0</v>
      </c>
      <c r="H38" s="12">
        <f ca="1">IF(H20&gt;7,ROUNDUP(+H28,0),0)</f>
        <v>0</v>
      </c>
      <c r="I38" s="12">
        <f t="shared" ref="I38:J38" ca="1" si="71">IF(I20&gt;7,ROUNDUP(+I28,0),0)</f>
        <v>0</v>
      </c>
      <c r="J38" s="12">
        <f t="shared" ca="1" si="71"/>
        <v>0</v>
      </c>
      <c r="K38" s="83">
        <f ca="1">IF(K20&gt;7,ROUNDUP(+K28,0),0)</f>
        <v>0</v>
      </c>
      <c r="L38" s="83">
        <f t="shared" ref="L38:M38" ca="1" si="72">IF(L20&gt;7,ROUNDUP(+L28,0),0)</f>
        <v>0</v>
      </c>
      <c r="M38" s="83">
        <f t="shared" ca="1" si="72"/>
        <v>0</v>
      </c>
      <c r="N38" s="24">
        <f ca="1">IF(N20&gt;7,ROUNDUP(+N28,0),0)</f>
        <v>0</v>
      </c>
      <c r="O38" s="24">
        <f t="shared" ref="O38:P38" ca="1" si="73">IF(O20&gt;7,ROUNDUP(+O28,0),0)</f>
        <v>0</v>
      </c>
      <c r="P38" s="24">
        <f t="shared" ca="1" si="73"/>
        <v>0</v>
      </c>
      <c r="Q38" s="30">
        <f ca="1">IF(Q20&gt;7,ROUNDUP(+Q28,0),0)</f>
        <v>0</v>
      </c>
      <c r="R38" s="30">
        <f t="shared" ref="R38:S38" ca="1" si="74">IF(R20&gt;7,ROUNDUP(+R28,0),0)</f>
        <v>0</v>
      </c>
      <c r="S38" s="30">
        <f t="shared" ca="1" si="74"/>
        <v>0</v>
      </c>
    </row>
    <row r="39" spans="1:19" s="4" customFormat="1" ht="63">
      <c r="A39" s="59"/>
      <c r="B39" s="59"/>
      <c r="C39" s="47"/>
      <c r="D39" s="61"/>
      <c r="E39" s="31" t="s">
        <v>29</v>
      </c>
      <c r="F39" s="31" t="s">
        <v>28</v>
      </c>
      <c r="G39" s="31" t="s">
        <v>28</v>
      </c>
      <c r="H39" s="32" t="s">
        <v>28</v>
      </c>
      <c r="I39" s="32" t="s">
        <v>28</v>
      </c>
      <c r="J39" s="32" t="s">
        <v>28</v>
      </c>
      <c r="K39" s="84" t="s">
        <v>28</v>
      </c>
      <c r="L39" s="84" t="s">
        <v>28</v>
      </c>
      <c r="M39" s="84" t="s">
        <v>28</v>
      </c>
      <c r="N39" s="33" t="s">
        <v>28</v>
      </c>
      <c r="O39" s="33" t="s">
        <v>28</v>
      </c>
      <c r="P39" s="33" t="s">
        <v>28</v>
      </c>
      <c r="Q39" s="34" t="s">
        <v>28</v>
      </c>
      <c r="R39" s="34" t="s">
        <v>28</v>
      </c>
      <c r="S39" s="34" t="s">
        <v>28</v>
      </c>
    </row>
    <row r="40" spans="1:19" ht="117">
      <c r="A40" s="62"/>
      <c r="B40" s="62"/>
      <c r="C40" s="47"/>
      <c r="D40" s="62"/>
      <c r="E40" s="31" t="s">
        <v>30</v>
      </c>
      <c r="F40" s="31" t="s">
        <v>30</v>
      </c>
      <c r="G40" s="31" t="s">
        <v>30</v>
      </c>
      <c r="H40" s="32" t="s">
        <v>30</v>
      </c>
      <c r="I40" s="32" t="s">
        <v>30</v>
      </c>
      <c r="J40" s="32" t="s">
        <v>30</v>
      </c>
      <c r="K40" s="84" t="s">
        <v>30</v>
      </c>
      <c r="L40" s="84" t="s">
        <v>30</v>
      </c>
      <c r="M40" s="84" t="s">
        <v>30</v>
      </c>
      <c r="N40" s="33" t="s">
        <v>30</v>
      </c>
      <c r="O40" s="33" t="s">
        <v>30</v>
      </c>
      <c r="P40" s="33" t="s">
        <v>30</v>
      </c>
      <c r="Q40" s="34" t="s">
        <v>30</v>
      </c>
      <c r="R40" s="34" t="s">
        <v>30</v>
      </c>
      <c r="S40" s="34" t="s">
        <v>30</v>
      </c>
    </row>
    <row r="41" spans="1:19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85"/>
      <c r="L41" s="85"/>
      <c r="M41" s="85"/>
      <c r="N41" s="36"/>
      <c r="O41" s="36"/>
      <c r="P41" s="36"/>
      <c r="Q41" s="36"/>
      <c r="R41" s="36"/>
      <c r="S41" s="36"/>
    </row>
  </sheetData>
  <protectedRanges>
    <protectedRange password="D957" sqref="A11:S40" name="Plage1_1"/>
  </protectedRanges>
  <mergeCells count="12">
    <mergeCell ref="E16:G16"/>
    <mergeCell ref="H16:J16"/>
    <mergeCell ref="K16:M16"/>
    <mergeCell ref="N16:P16"/>
    <mergeCell ref="Q16:S16"/>
    <mergeCell ref="Q1:S1"/>
    <mergeCell ref="E15:S15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sqref="A1:XFD1048576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6" customWidth="1"/>
    <col min="12" max="12" width="7" style="86" customWidth="1"/>
    <col min="13" max="13" width="7.140625" style="86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20" ht="28.5" customHeight="1">
      <c r="A1" s="98" t="s">
        <v>0</v>
      </c>
      <c r="B1" s="98"/>
      <c r="C1" s="98"/>
      <c r="D1" s="98"/>
      <c r="E1" s="99" t="s">
        <v>1</v>
      </c>
      <c r="F1" s="100"/>
      <c r="G1" s="100"/>
      <c r="H1" s="101" t="s">
        <v>2</v>
      </c>
      <c r="I1" s="102"/>
      <c r="J1" s="102"/>
      <c r="K1" s="107" t="s">
        <v>31</v>
      </c>
      <c r="L1" s="108"/>
      <c r="M1" s="108"/>
      <c r="N1" s="103" t="s">
        <v>3</v>
      </c>
      <c r="O1" s="104"/>
      <c r="P1" s="104"/>
      <c r="Q1" s="105" t="s">
        <v>4</v>
      </c>
      <c r="R1" s="106"/>
      <c r="S1" s="106"/>
    </row>
    <row r="2" spans="1:20" ht="31.5" customHeight="1">
      <c r="A2" s="2" t="s">
        <v>10</v>
      </c>
      <c r="B2" s="2" t="s">
        <v>11</v>
      </c>
      <c r="C2" s="2" t="s">
        <v>12</v>
      </c>
      <c r="D2" s="2" t="s">
        <v>13</v>
      </c>
      <c r="E2" s="87" t="s">
        <v>32</v>
      </c>
      <c r="F2" s="87" t="s">
        <v>33</v>
      </c>
      <c r="G2" s="88" t="s">
        <v>34</v>
      </c>
      <c r="H2" s="89" t="s">
        <v>32</v>
      </c>
      <c r="I2" s="89" t="s">
        <v>33</v>
      </c>
      <c r="J2" s="90" t="s">
        <v>34</v>
      </c>
      <c r="K2" s="93" t="s">
        <v>32</v>
      </c>
      <c r="L2" s="93" t="s">
        <v>33</v>
      </c>
      <c r="M2" s="94" t="s">
        <v>34</v>
      </c>
      <c r="N2" s="95" t="s">
        <v>32</v>
      </c>
      <c r="O2" s="95" t="s">
        <v>33</v>
      </c>
      <c r="P2" s="96" t="s">
        <v>34</v>
      </c>
      <c r="Q2" s="91" t="s">
        <v>32</v>
      </c>
      <c r="R2" s="91" t="s">
        <v>33</v>
      </c>
      <c r="S2" s="92" t="s">
        <v>34</v>
      </c>
    </row>
    <row r="3" spans="1:20" ht="19.5">
      <c r="A3" s="63"/>
      <c r="B3" s="64"/>
      <c r="C3" s="64"/>
      <c r="D3" s="65"/>
      <c r="E3" s="66"/>
      <c r="F3" s="67"/>
      <c r="G3" s="67"/>
      <c r="H3" s="68"/>
      <c r="I3" s="68"/>
      <c r="J3" s="68"/>
      <c r="K3" s="71"/>
      <c r="L3" s="71"/>
      <c r="M3" s="71"/>
      <c r="N3" s="69"/>
      <c r="O3" s="69"/>
      <c r="P3" s="69"/>
      <c r="Q3" s="70"/>
      <c r="R3" s="70"/>
      <c r="S3" s="70"/>
    </row>
    <row r="4" spans="1:20" ht="19.5">
      <c r="A4" s="63"/>
      <c r="B4" s="64"/>
      <c r="C4" s="64"/>
      <c r="D4" s="65"/>
      <c r="E4" s="66"/>
      <c r="F4" s="67"/>
      <c r="G4" s="67"/>
      <c r="H4" s="68"/>
      <c r="I4" s="68"/>
      <c r="J4" s="68"/>
      <c r="K4" s="71"/>
      <c r="L4" s="71"/>
      <c r="M4" s="71"/>
      <c r="N4" s="69"/>
      <c r="O4" s="69"/>
      <c r="P4" s="69"/>
      <c r="Q4" s="70"/>
      <c r="R4" s="70"/>
      <c r="S4" s="70"/>
    </row>
    <row r="5" spans="1:20" ht="19.5">
      <c r="A5" s="63"/>
      <c r="B5" s="64"/>
      <c r="C5" s="64"/>
      <c r="D5" s="65"/>
      <c r="E5" s="66"/>
      <c r="F5" s="67"/>
      <c r="G5" s="67"/>
      <c r="H5" s="68"/>
      <c r="I5" s="68"/>
      <c r="J5" s="68"/>
      <c r="K5" s="71"/>
      <c r="L5" s="71"/>
      <c r="M5" s="71"/>
      <c r="N5" s="69"/>
      <c r="O5" s="69"/>
      <c r="P5" s="69"/>
      <c r="Q5" s="70"/>
      <c r="R5" s="70"/>
      <c r="S5" s="70"/>
    </row>
    <row r="6" spans="1:20" ht="19.5">
      <c r="A6" s="63"/>
      <c r="B6" s="64"/>
      <c r="C6" s="64"/>
      <c r="D6" s="65"/>
      <c r="E6" s="66"/>
      <c r="F6" s="67"/>
      <c r="G6" s="67"/>
      <c r="H6" s="68"/>
      <c r="I6" s="68"/>
      <c r="J6" s="68"/>
      <c r="K6" s="71"/>
      <c r="L6" s="71"/>
      <c r="M6" s="71"/>
      <c r="N6" s="69"/>
      <c r="O6" s="69"/>
      <c r="P6" s="69"/>
      <c r="Q6" s="70"/>
      <c r="R6" s="70"/>
      <c r="S6" s="70"/>
    </row>
    <row r="7" spans="1:20" ht="19.5">
      <c r="A7" s="63"/>
      <c r="B7" s="64"/>
      <c r="C7" s="64"/>
      <c r="D7" s="65"/>
      <c r="E7" s="66"/>
      <c r="F7" s="67"/>
      <c r="G7" s="67"/>
      <c r="H7" s="68"/>
      <c r="I7" s="68"/>
      <c r="J7" s="68"/>
      <c r="K7" s="71"/>
      <c r="L7" s="71"/>
      <c r="M7" s="71"/>
      <c r="N7" s="69"/>
      <c r="O7" s="69"/>
      <c r="P7" s="69"/>
      <c r="Q7" s="70"/>
      <c r="R7" s="70"/>
      <c r="S7" s="70"/>
    </row>
    <row r="8" spans="1:20" ht="19.5">
      <c r="A8" s="63"/>
      <c r="B8" s="64"/>
      <c r="C8" s="64"/>
      <c r="D8" s="65"/>
      <c r="E8" s="66"/>
      <c r="F8" s="67"/>
      <c r="G8" s="67"/>
      <c r="H8" s="68"/>
      <c r="I8" s="68"/>
      <c r="J8" s="68"/>
      <c r="K8" s="71"/>
      <c r="L8" s="71"/>
      <c r="M8" s="71"/>
      <c r="N8" s="69"/>
      <c r="O8" s="69"/>
      <c r="P8" s="69"/>
      <c r="Q8" s="70"/>
      <c r="R8" s="70"/>
      <c r="S8" s="70"/>
    </row>
    <row r="9" spans="1:20" ht="19.5">
      <c r="A9" s="63"/>
      <c r="B9" s="64"/>
      <c r="C9" s="64"/>
      <c r="D9" s="65"/>
      <c r="E9" s="66"/>
      <c r="F9" s="67"/>
      <c r="G9" s="67"/>
      <c r="H9" s="68"/>
      <c r="I9" s="68"/>
      <c r="J9" s="68"/>
      <c r="K9" s="71"/>
      <c r="L9" s="71"/>
      <c r="M9" s="71"/>
      <c r="N9" s="69"/>
      <c r="O9" s="69"/>
      <c r="P9" s="69"/>
      <c r="Q9" s="70"/>
      <c r="R9" s="70"/>
      <c r="S9" s="70"/>
    </row>
    <row r="10" spans="1:20" ht="19.5">
      <c r="A10" s="63"/>
      <c r="B10" s="64"/>
      <c r="C10" s="64"/>
      <c r="D10" s="65"/>
      <c r="E10" s="66"/>
      <c r="F10" s="67"/>
      <c r="G10" s="67"/>
      <c r="H10" s="68"/>
      <c r="I10" s="68"/>
      <c r="J10" s="68"/>
      <c r="K10" s="71"/>
      <c r="L10" s="71"/>
      <c r="M10" s="71"/>
      <c r="N10" s="69"/>
      <c r="O10" s="69"/>
      <c r="P10" s="69"/>
      <c r="Q10" s="70"/>
      <c r="R10" s="70"/>
      <c r="S10" s="70"/>
    </row>
    <row r="11" spans="1:20" ht="19.5">
      <c r="A11" s="50"/>
      <c r="B11" s="50"/>
      <c r="C11" s="50" t="s">
        <v>14</v>
      </c>
      <c r="D11" s="50"/>
      <c r="E11" s="51">
        <f>SUM(E3:E10)</f>
        <v>0</v>
      </c>
      <c r="F11" s="51">
        <f t="shared" ref="F11:S11" si="0">SUM(F3:F10)</f>
        <v>0</v>
      </c>
      <c r="G11" s="51">
        <f t="shared" si="0"/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72">
        <f t="shared" si="0"/>
        <v>0</v>
      </c>
      <c r="L11" s="72">
        <f t="shared" si="0"/>
        <v>0</v>
      </c>
      <c r="M11" s="72">
        <f t="shared" si="0"/>
        <v>0</v>
      </c>
      <c r="N11" s="53">
        <f t="shared" si="0"/>
        <v>0</v>
      </c>
      <c r="O11" s="53">
        <f t="shared" si="0"/>
        <v>0</v>
      </c>
      <c r="P11" s="53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0"/>
        <v>0</v>
      </c>
    </row>
    <row r="12" spans="1:20" ht="19.5">
      <c r="A12" s="50"/>
      <c r="B12" s="50"/>
      <c r="C12" s="50" t="s">
        <v>5</v>
      </c>
      <c r="D12" s="50"/>
      <c r="E12" s="51">
        <f>SUMIF($A3:A10,"&lt;6",E3:E10)</f>
        <v>0</v>
      </c>
      <c r="F12" s="51">
        <f ca="1">SUMIF($A3:B10,"&lt;6",F3:F10)</f>
        <v>0</v>
      </c>
      <c r="G12" s="51">
        <f ca="1">SUMIF($A3:C10,"&lt;6",G3:G10)</f>
        <v>0</v>
      </c>
      <c r="H12" s="52">
        <f ca="1">SUMIF($A3:F10,"&lt;6",H3:H10)</f>
        <v>0</v>
      </c>
      <c r="I12" s="52">
        <f ca="1">SUMIF($A3:G10,"&lt;6",I3:I10)</f>
        <v>0</v>
      </c>
      <c r="J12" s="52">
        <f ca="1">SUMIF($A3:G10,"&lt;6",J3:J10)</f>
        <v>0</v>
      </c>
      <c r="K12" s="72">
        <f ca="1">SUMIF($A3:I10,"&lt;6",K3:K10)</f>
        <v>0</v>
      </c>
      <c r="L12" s="72">
        <f ca="1">SUMIF($A3:J10,"&lt;6",L3:L10)</f>
        <v>0</v>
      </c>
      <c r="M12" s="72">
        <f ca="1">SUMIF($A3:J10,"&lt;6",M3:M10)</f>
        <v>0</v>
      </c>
      <c r="N12" s="53">
        <f ca="1">SUMIF($A3:I10,"&lt;6",N3:N10)</f>
        <v>0</v>
      </c>
      <c r="O12" s="53">
        <f ca="1">SUMIF($A3:J10,"&lt;6",O3:O10)</f>
        <v>0</v>
      </c>
      <c r="P12" s="53">
        <f ca="1">SUMIF($A3:J10,"&lt;6",P3:P10)</f>
        <v>0</v>
      </c>
      <c r="Q12" s="54">
        <f ca="1">SUMIF($A3:O10,"&lt;6",Q3:Q10)</f>
        <v>0</v>
      </c>
      <c r="R12" s="54">
        <f ca="1">SUMIF($A3:P10,"&lt;6",R3:R10)</f>
        <v>0</v>
      </c>
      <c r="S12" s="54">
        <f ca="1">SUMIF($A3:P10,"&lt;6",S3:S10)</f>
        <v>0</v>
      </c>
    </row>
    <row r="13" spans="1:20" ht="19.5">
      <c r="A13" s="50"/>
      <c r="B13" s="50"/>
      <c r="C13" s="50" t="s">
        <v>6</v>
      </c>
      <c r="D13" s="50"/>
      <c r="E13" s="51">
        <f>SUMIF($A3:A10,"&gt;=6",E3:E10)</f>
        <v>0</v>
      </c>
      <c r="F13" s="51">
        <f ca="1">SUMIF($A3:B10,"&gt;=6",F3:F10)</f>
        <v>0</v>
      </c>
      <c r="G13" s="51">
        <f ca="1">SUMIF($A3:C10,"&gt;=6",G3:G10)</f>
        <v>0</v>
      </c>
      <c r="H13" s="52">
        <f ca="1">SUMIF($A3:F10,"&gt;=6",H3:H10)</f>
        <v>0</v>
      </c>
      <c r="I13" s="52">
        <f ca="1">SUMIF($A3:G10,"&gt;=6",I3:I10)</f>
        <v>0</v>
      </c>
      <c r="J13" s="52">
        <f ca="1">SUMIF($A3:G10,"&gt;=6",J3:J10)</f>
        <v>0</v>
      </c>
      <c r="K13" s="72">
        <f ca="1">SUMIF($A3:I10,"&gt;=6",K3:K10)</f>
        <v>0</v>
      </c>
      <c r="L13" s="72">
        <f ca="1">SUMIF($A3:J10,"&gt;=6",L3:L10)</f>
        <v>0</v>
      </c>
      <c r="M13" s="72">
        <f ca="1">SUMIF($A3:J10,"&gt;=6",M3:M10)</f>
        <v>0</v>
      </c>
      <c r="N13" s="53">
        <f ca="1">SUMIF($A3:I10,"&gt;=6",N3:N10)</f>
        <v>0</v>
      </c>
      <c r="O13" s="53">
        <f ca="1">SUMIF($A3:J10,"&gt;=6",O3:O10)</f>
        <v>0</v>
      </c>
      <c r="P13" s="53">
        <f ca="1">SUMIF($A3:J10,"&gt;=6",P3:P10)</f>
        <v>0</v>
      </c>
      <c r="Q13" s="54">
        <f ca="1">SUMIF($A3:O10,"&gt;=6",Q3:Q10)</f>
        <v>0</v>
      </c>
      <c r="R13" s="54">
        <f ca="1">SUMIF($A3:P10,"&gt;=6",R3:R10)</f>
        <v>0</v>
      </c>
      <c r="S13" s="54">
        <f ca="1">SUMIF($A3:P10,"&gt;=6",S3:S10)</f>
        <v>0</v>
      </c>
    </row>
    <row r="14" spans="1:20" ht="19.5">
      <c r="A14" s="55"/>
      <c r="B14" s="55"/>
      <c r="C14" s="50" t="s">
        <v>7</v>
      </c>
      <c r="D14" s="50"/>
      <c r="E14" s="51">
        <f>E38</f>
        <v>0</v>
      </c>
      <c r="F14" s="51">
        <f t="shared" ref="F14:S14" ca="1" si="1">F38</f>
        <v>0</v>
      </c>
      <c r="G14" s="51">
        <f t="shared" ca="1" si="1"/>
        <v>0</v>
      </c>
      <c r="H14" s="52">
        <f t="shared" ca="1" si="1"/>
        <v>0</v>
      </c>
      <c r="I14" s="52">
        <f t="shared" ca="1" si="1"/>
        <v>0</v>
      </c>
      <c r="J14" s="52">
        <f t="shared" ca="1" si="1"/>
        <v>0</v>
      </c>
      <c r="K14" s="72">
        <f t="shared" ca="1" si="1"/>
        <v>0</v>
      </c>
      <c r="L14" s="72">
        <f t="shared" ca="1" si="1"/>
        <v>0</v>
      </c>
      <c r="M14" s="72">
        <f t="shared" ca="1" si="1"/>
        <v>0</v>
      </c>
      <c r="N14" s="53">
        <f t="shared" ca="1" si="1"/>
        <v>0</v>
      </c>
      <c r="O14" s="53">
        <f t="shared" ca="1" si="1"/>
        <v>0</v>
      </c>
      <c r="P14" s="53">
        <f t="shared" ca="1" si="1"/>
        <v>0</v>
      </c>
      <c r="Q14" s="54">
        <f t="shared" ca="1" si="1"/>
        <v>0</v>
      </c>
      <c r="R14" s="54">
        <f t="shared" ca="1" si="1"/>
        <v>0</v>
      </c>
      <c r="S14" s="54">
        <f t="shared" ca="1" si="1"/>
        <v>0</v>
      </c>
    </row>
    <row r="15" spans="1:20" s="4" customFormat="1" ht="19.5">
      <c r="A15" s="56"/>
      <c r="B15" s="56"/>
      <c r="C15" s="56"/>
      <c r="D15" s="56"/>
      <c r="E15" s="109" t="s">
        <v>9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20" s="3" customFormat="1" ht="19.5">
      <c r="A16" s="50"/>
      <c r="B16" s="50"/>
      <c r="C16" s="50" t="s">
        <v>8</v>
      </c>
      <c r="D16" s="57"/>
      <c r="E16" s="111">
        <f ca="1">F11+F14</f>
        <v>0</v>
      </c>
      <c r="F16" s="112"/>
      <c r="G16" s="112"/>
      <c r="H16" s="113">
        <f ca="1">I11+I14</f>
        <v>0</v>
      </c>
      <c r="I16" s="114"/>
      <c r="J16" s="114"/>
      <c r="K16" s="118">
        <f ca="1">L11+L14</f>
        <v>0</v>
      </c>
      <c r="L16" s="119"/>
      <c r="M16" s="119"/>
      <c r="N16" s="115">
        <f ca="1">O11+O14</f>
        <v>0</v>
      </c>
      <c r="O16" s="116"/>
      <c r="P16" s="116"/>
      <c r="Q16" s="117">
        <f ca="1">R11+R14</f>
        <v>0</v>
      </c>
      <c r="R16" s="117"/>
      <c r="S16" s="117"/>
      <c r="T16" s="6"/>
    </row>
    <row r="17" spans="1:19" s="4" customFormat="1" ht="19.5" hidden="1" customHeight="1">
      <c r="A17" s="56"/>
      <c r="B17" s="56"/>
      <c r="C17" s="56"/>
      <c r="D17" s="56"/>
      <c r="E17" s="58">
        <f t="shared" ref="E17:S18" si="2">E12</f>
        <v>0</v>
      </c>
      <c r="F17" s="58">
        <f t="shared" ca="1" si="2"/>
        <v>0</v>
      </c>
      <c r="G17" s="58">
        <f t="shared" ca="1" si="2"/>
        <v>0</v>
      </c>
      <c r="H17" s="58">
        <f t="shared" ca="1" si="2"/>
        <v>0</v>
      </c>
      <c r="I17" s="58">
        <f t="shared" ca="1" si="2"/>
        <v>0</v>
      </c>
      <c r="J17" s="58">
        <f t="shared" ca="1" si="2"/>
        <v>0</v>
      </c>
      <c r="K17" s="73">
        <f t="shared" ca="1" si="2"/>
        <v>0</v>
      </c>
      <c r="L17" s="73">
        <f t="shared" ca="1" si="2"/>
        <v>0</v>
      </c>
      <c r="M17" s="73">
        <f t="shared" ca="1" si="2"/>
        <v>0</v>
      </c>
      <c r="N17" s="58">
        <f t="shared" ca="1" si="2"/>
        <v>0</v>
      </c>
      <c r="O17" s="58">
        <f t="shared" ca="1" si="2"/>
        <v>0</v>
      </c>
      <c r="P17" s="58">
        <f t="shared" ca="1" si="2"/>
        <v>0</v>
      </c>
      <c r="Q17" s="58">
        <f t="shared" ca="1" si="2"/>
        <v>0</v>
      </c>
      <c r="R17" s="58">
        <f t="shared" ca="1" si="2"/>
        <v>0</v>
      </c>
      <c r="S17" s="58">
        <f t="shared" ca="1" si="2"/>
        <v>0</v>
      </c>
    </row>
    <row r="18" spans="1:19" s="4" customFormat="1" ht="15.75" hidden="1" customHeight="1">
      <c r="A18" s="59"/>
      <c r="B18" s="59"/>
      <c r="C18" s="59"/>
      <c r="D18" s="59"/>
      <c r="E18" s="5">
        <f t="shared" si="2"/>
        <v>0</v>
      </c>
      <c r="F18" s="5">
        <f t="shared" ca="1" si="2"/>
        <v>0</v>
      </c>
      <c r="G18" s="5">
        <f t="shared" ca="1" si="2"/>
        <v>0</v>
      </c>
      <c r="H18" s="5">
        <f t="shared" ca="1" si="2"/>
        <v>0</v>
      </c>
      <c r="I18" s="5">
        <f t="shared" ca="1" si="2"/>
        <v>0</v>
      </c>
      <c r="J18" s="5">
        <f t="shared" ca="1" si="2"/>
        <v>0</v>
      </c>
      <c r="K18" s="74">
        <f t="shared" ca="1" si="2"/>
        <v>0</v>
      </c>
      <c r="L18" s="74">
        <f t="shared" ca="1" si="2"/>
        <v>0</v>
      </c>
      <c r="M18" s="74">
        <f t="shared" ca="1" si="2"/>
        <v>0</v>
      </c>
      <c r="N18" s="5">
        <f t="shared" ca="1" si="2"/>
        <v>0</v>
      </c>
      <c r="O18" s="5">
        <f t="shared" ca="1" si="2"/>
        <v>0</v>
      </c>
      <c r="P18" s="5">
        <f t="shared" ca="1" si="2"/>
        <v>0</v>
      </c>
      <c r="Q18" s="5">
        <f t="shared" ca="1" si="2"/>
        <v>0</v>
      </c>
      <c r="R18" s="5">
        <f t="shared" ca="1" si="2"/>
        <v>0</v>
      </c>
      <c r="S18" s="5">
        <f t="shared" ca="1" si="2"/>
        <v>0</v>
      </c>
    </row>
    <row r="19" spans="1:19" s="4" customFormat="1" ht="15.75" hidden="1" customHeight="1">
      <c r="A19" s="59"/>
      <c r="B19" s="59"/>
      <c r="C19" s="59"/>
      <c r="D19" s="59"/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74">
        <v>0</v>
      </c>
      <c r="L19" s="74">
        <v>0</v>
      </c>
      <c r="M19" s="74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s="4" customFormat="1" ht="15.75" hidden="1" customHeight="1">
      <c r="A20" s="59"/>
      <c r="B20" s="59"/>
      <c r="C20" s="59"/>
      <c r="D20" s="59"/>
      <c r="E20" s="5">
        <f t="shared" ref="E20:S20" si="3">SUM(E17:E19)</f>
        <v>0</v>
      </c>
      <c r="F20" s="5">
        <f t="shared" ca="1" si="3"/>
        <v>0</v>
      </c>
      <c r="G20" s="5">
        <f t="shared" ca="1" si="3"/>
        <v>0</v>
      </c>
      <c r="H20" s="5">
        <f t="shared" ca="1" si="3"/>
        <v>0</v>
      </c>
      <c r="I20" s="5">
        <f t="shared" ca="1" si="3"/>
        <v>0</v>
      </c>
      <c r="J20" s="5">
        <f t="shared" ca="1" si="3"/>
        <v>0</v>
      </c>
      <c r="K20" s="74">
        <f t="shared" ca="1" si="3"/>
        <v>0</v>
      </c>
      <c r="L20" s="74">
        <f t="shared" ca="1" si="3"/>
        <v>0</v>
      </c>
      <c r="M20" s="74">
        <f t="shared" ca="1" si="3"/>
        <v>0</v>
      </c>
      <c r="N20" s="5">
        <f t="shared" ca="1" si="3"/>
        <v>0</v>
      </c>
      <c r="O20" s="5">
        <f t="shared" ca="1" si="3"/>
        <v>0</v>
      </c>
      <c r="P20" s="5">
        <f t="shared" ca="1" si="3"/>
        <v>0</v>
      </c>
      <c r="Q20" s="5">
        <f t="shared" ca="1" si="3"/>
        <v>0</v>
      </c>
      <c r="R20" s="5">
        <f t="shared" ca="1" si="3"/>
        <v>0</v>
      </c>
      <c r="S20" s="5">
        <f t="shared" ca="1" si="3"/>
        <v>0</v>
      </c>
    </row>
    <row r="21" spans="1:19" s="4" customFormat="1" ht="15.75" hidden="1" customHeight="1">
      <c r="A21" s="60"/>
      <c r="B21" s="60"/>
      <c r="C21" s="60"/>
      <c r="D21" s="60"/>
      <c r="E21" s="35"/>
      <c r="F21" s="35"/>
      <c r="G21" s="35"/>
      <c r="H21" s="35"/>
      <c r="I21" s="35"/>
      <c r="J21" s="35"/>
      <c r="K21" s="75"/>
      <c r="L21" s="75"/>
      <c r="M21" s="75"/>
      <c r="N21" s="35"/>
      <c r="O21" s="35"/>
      <c r="P21" s="35"/>
      <c r="Q21" s="35"/>
      <c r="R21" s="35"/>
      <c r="S21" s="35"/>
    </row>
    <row r="22" spans="1:19" s="4" customFormat="1" ht="15.75" hidden="1" customHeight="1">
      <c r="A22" s="59"/>
      <c r="B22" s="59"/>
      <c r="C22" s="37" t="s">
        <v>15</v>
      </c>
      <c r="D22" s="61"/>
      <c r="E22" s="16"/>
      <c r="F22" s="13"/>
      <c r="G22" s="13"/>
      <c r="H22" s="7"/>
      <c r="I22" s="7"/>
      <c r="J22" s="7"/>
      <c r="K22" s="76"/>
      <c r="L22" s="76"/>
      <c r="M22" s="76"/>
      <c r="N22" s="19"/>
      <c r="O22" s="19"/>
      <c r="P22" s="19"/>
      <c r="Q22" s="25"/>
      <c r="R22" s="25"/>
      <c r="S22" s="25"/>
    </row>
    <row r="23" spans="1:19" s="4" customFormat="1" ht="15.75" hidden="1" customHeight="1">
      <c r="A23" s="59"/>
      <c r="B23" s="59"/>
      <c r="C23" s="37" t="s">
        <v>16</v>
      </c>
      <c r="D23" s="61"/>
      <c r="E23" s="16">
        <f>+E27/2</f>
        <v>0</v>
      </c>
      <c r="F23" s="16">
        <f t="shared" ref="F23:G23" ca="1" si="4">+F27/2</f>
        <v>0</v>
      </c>
      <c r="G23" s="16">
        <f t="shared" ca="1" si="4"/>
        <v>0</v>
      </c>
      <c r="H23" s="10">
        <f ca="1">+H27/2</f>
        <v>0</v>
      </c>
      <c r="I23" s="10">
        <f t="shared" ref="I23:J23" ca="1" si="5">+I27/2</f>
        <v>0</v>
      </c>
      <c r="J23" s="10">
        <f t="shared" ca="1" si="5"/>
        <v>0</v>
      </c>
      <c r="K23" s="77">
        <f ca="1">+K27/2</f>
        <v>0</v>
      </c>
      <c r="L23" s="77">
        <f t="shared" ref="L23:M23" ca="1" si="6">+L27/2</f>
        <v>0</v>
      </c>
      <c r="M23" s="77">
        <f t="shared" ca="1" si="6"/>
        <v>0</v>
      </c>
      <c r="N23" s="22">
        <f ca="1">+N27/2</f>
        <v>0</v>
      </c>
      <c r="O23" s="22">
        <f t="shared" ref="O23:P23" ca="1" si="7">+O27/2</f>
        <v>0</v>
      </c>
      <c r="P23" s="22">
        <f t="shared" ca="1" si="7"/>
        <v>0</v>
      </c>
      <c r="Q23" s="28">
        <f ca="1">+Q27/2</f>
        <v>0</v>
      </c>
      <c r="R23" s="28">
        <f t="shared" ref="R23:S23" ca="1" si="8">+R27/2</f>
        <v>0</v>
      </c>
      <c r="S23" s="28">
        <f t="shared" ca="1" si="8"/>
        <v>0</v>
      </c>
    </row>
    <row r="24" spans="1:19" s="4" customFormat="1" ht="15.75" hidden="1" customHeight="1">
      <c r="A24" s="59"/>
      <c r="B24" s="59"/>
      <c r="C24" s="38" t="s">
        <v>17</v>
      </c>
      <c r="D24" s="61"/>
      <c r="E24" s="16">
        <f>ROUNDUP(+E27*0.8,0)</f>
        <v>0</v>
      </c>
      <c r="F24" s="16">
        <f t="shared" ref="F24:G24" ca="1" si="9">ROUNDUP(+F27*0.8,0)</f>
        <v>0</v>
      </c>
      <c r="G24" s="16">
        <f t="shared" ca="1" si="9"/>
        <v>0</v>
      </c>
      <c r="H24" s="10">
        <f ca="1">ROUNDUP(+H27*0.8,0)</f>
        <v>0</v>
      </c>
      <c r="I24" s="10">
        <f t="shared" ref="I24:J24" ca="1" si="10">ROUNDUP(+I27*0.8,0)</f>
        <v>0</v>
      </c>
      <c r="J24" s="10">
        <f t="shared" ca="1" si="10"/>
        <v>0</v>
      </c>
      <c r="K24" s="77">
        <f ca="1">ROUNDUP(+K27*0.8,0)</f>
        <v>0</v>
      </c>
      <c r="L24" s="77">
        <f t="shared" ref="L24:M24" ca="1" si="11">ROUNDUP(+L27*0.8,0)</f>
        <v>0</v>
      </c>
      <c r="M24" s="77">
        <f t="shared" ca="1" si="11"/>
        <v>0</v>
      </c>
      <c r="N24" s="22">
        <f ca="1">ROUNDUP(+N27*0.8,0)</f>
        <v>0</v>
      </c>
      <c r="O24" s="22">
        <f t="shared" ref="O24:P24" ca="1" si="12">ROUNDUP(+O27*0.8,0)</f>
        <v>0</v>
      </c>
      <c r="P24" s="22">
        <f t="shared" ca="1" si="12"/>
        <v>0</v>
      </c>
      <c r="Q24" s="28">
        <f ca="1">ROUNDUP(+Q27*0.8,0)</f>
        <v>0</v>
      </c>
      <c r="R24" s="28">
        <f t="shared" ref="R24:S24" ca="1" si="13">ROUNDUP(+R27*0.8,0)</f>
        <v>0</v>
      </c>
      <c r="S24" s="28">
        <f t="shared" ca="1" si="13"/>
        <v>0</v>
      </c>
    </row>
    <row r="25" spans="1:19" s="4" customFormat="1" ht="15.75" hidden="1" customHeight="1">
      <c r="A25" s="59"/>
      <c r="B25" s="59"/>
      <c r="C25" s="38"/>
      <c r="D25" s="61"/>
      <c r="E25" s="39">
        <f>+E24-ROUNDUP(E23,0)</f>
        <v>0</v>
      </c>
      <c r="F25" s="39">
        <f t="shared" ref="F25:G25" ca="1" si="14">+F24-ROUNDUP(F23,0)</f>
        <v>0</v>
      </c>
      <c r="G25" s="39">
        <f t="shared" ca="1" si="14"/>
        <v>0</v>
      </c>
      <c r="H25" s="40">
        <f ca="1">+H24-ROUNDUP(H23,0)</f>
        <v>0</v>
      </c>
      <c r="I25" s="40">
        <f t="shared" ref="I25:J25" ca="1" si="15">+I24-ROUNDUP(I23,0)</f>
        <v>0</v>
      </c>
      <c r="J25" s="40">
        <f t="shared" ca="1" si="15"/>
        <v>0</v>
      </c>
      <c r="K25" s="78">
        <f ca="1">+K24-ROUNDUP(K23,0)</f>
        <v>0</v>
      </c>
      <c r="L25" s="78">
        <f t="shared" ref="L25:M25" ca="1" si="16">+L24-ROUNDUP(L23,0)</f>
        <v>0</v>
      </c>
      <c r="M25" s="78">
        <f t="shared" ca="1" si="16"/>
        <v>0</v>
      </c>
      <c r="N25" s="41">
        <f ca="1">+N24-ROUNDUP(N23,0)</f>
        <v>0</v>
      </c>
      <c r="O25" s="41">
        <f t="shared" ref="O25:P25" ca="1" si="17">+O24-ROUNDUP(O23,0)</f>
        <v>0</v>
      </c>
      <c r="P25" s="41">
        <f t="shared" ca="1" si="17"/>
        <v>0</v>
      </c>
      <c r="Q25" s="42">
        <f ca="1">+Q24-ROUNDUP(Q23,0)</f>
        <v>0</v>
      </c>
      <c r="R25" s="42">
        <f t="shared" ref="R25:S25" ca="1" si="18">+R24-ROUNDUP(R23,0)</f>
        <v>0</v>
      </c>
      <c r="S25" s="42">
        <f t="shared" ca="1" si="18"/>
        <v>0</v>
      </c>
    </row>
    <row r="26" spans="1:19" s="4" customFormat="1" ht="15.75" hidden="1" customHeight="1">
      <c r="A26" s="59"/>
      <c r="B26" s="59"/>
      <c r="C26" s="37" t="s">
        <v>18</v>
      </c>
      <c r="D26" s="61"/>
      <c r="E26" s="16">
        <f>+E27*0.2</f>
        <v>0</v>
      </c>
      <c r="F26" s="16">
        <f t="shared" ref="F26:G26" ca="1" si="19">+F27*0.2</f>
        <v>0</v>
      </c>
      <c r="G26" s="16">
        <f t="shared" ca="1" si="19"/>
        <v>0</v>
      </c>
      <c r="H26" s="10">
        <f ca="1">+H27*0.2</f>
        <v>0</v>
      </c>
      <c r="I26" s="10">
        <f t="shared" ref="I26:J26" ca="1" si="20">+I27*0.2</f>
        <v>0</v>
      </c>
      <c r="J26" s="10">
        <f t="shared" ca="1" si="20"/>
        <v>0</v>
      </c>
      <c r="K26" s="77">
        <f ca="1">+K27*0.2</f>
        <v>0</v>
      </c>
      <c r="L26" s="77">
        <f t="shared" ref="L26:M26" ca="1" si="21">+L27*0.2</f>
        <v>0</v>
      </c>
      <c r="M26" s="77">
        <f t="shared" ca="1" si="21"/>
        <v>0</v>
      </c>
      <c r="N26" s="22">
        <f ca="1">+N27*0.2</f>
        <v>0</v>
      </c>
      <c r="O26" s="22">
        <f t="shared" ref="O26:P26" ca="1" si="22">+O27*0.2</f>
        <v>0</v>
      </c>
      <c r="P26" s="22">
        <f t="shared" ca="1" si="22"/>
        <v>0</v>
      </c>
      <c r="Q26" s="28">
        <f ca="1">+Q27*0.2</f>
        <v>0</v>
      </c>
      <c r="R26" s="28">
        <f t="shared" ref="R26:S26" ca="1" si="23">+R27*0.2</f>
        <v>0</v>
      </c>
      <c r="S26" s="28">
        <f t="shared" ca="1" si="23"/>
        <v>0</v>
      </c>
    </row>
    <row r="27" spans="1:19" s="4" customFormat="1" ht="15.75" hidden="1" customHeight="1">
      <c r="A27" s="59"/>
      <c r="B27" s="59"/>
      <c r="C27" s="37" t="s">
        <v>19</v>
      </c>
      <c r="D27" s="61"/>
      <c r="E27" s="97">
        <f>IF(E20&gt;6,IF(E20&gt;301,0,(+E17/8+(+E18+E19)/12)),0)</f>
        <v>0</v>
      </c>
      <c r="F27" s="97">
        <f t="shared" ref="F27:S27" ca="1" si="24">IF(F20&gt;6,IF(F20&gt;301,0,(+F17/8+(+F18+F19)/12)),0)</f>
        <v>0</v>
      </c>
      <c r="G27" s="97">
        <f t="shared" ca="1" si="24"/>
        <v>0</v>
      </c>
      <c r="H27" s="97">
        <f t="shared" ca="1" si="24"/>
        <v>0</v>
      </c>
      <c r="I27" s="97">
        <f t="shared" ca="1" si="24"/>
        <v>0</v>
      </c>
      <c r="J27" s="97">
        <f t="shared" ca="1" si="24"/>
        <v>0</v>
      </c>
      <c r="K27" s="97">
        <f t="shared" ca="1" si="24"/>
        <v>0</v>
      </c>
      <c r="L27" s="97">
        <f t="shared" ca="1" si="24"/>
        <v>0</v>
      </c>
      <c r="M27" s="97">
        <f t="shared" ca="1" si="24"/>
        <v>0</v>
      </c>
      <c r="N27" s="97">
        <f t="shared" ca="1" si="24"/>
        <v>0</v>
      </c>
      <c r="O27" s="97">
        <f t="shared" ca="1" si="24"/>
        <v>0</v>
      </c>
      <c r="P27" s="97">
        <f t="shared" ca="1" si="24"/>
        <v>0</v>
      </c>
      <c r="Q27" s="97">
        <f t="shared" ca="1" si="24"/>
        <v>0</v>
      </c>
      <c r="R27" s="97">
        <f t="shared" ca="1" si="24"/>
        <v>0</v>
      </c>
      <c r="S27" s="97">
        <f t="shared" ca="1" si="24"/>
        <v>0</v>
      </c>
    </row>
    <row r="28" spans="1:19" s="4" customFormat="1" ht="15.75" hidden="1" customHeight="1">
      <c r="A28" s="59"/>
      <c r="B28" s="59"/>
      <c r="C28" s="37" t="s">
        <v>20</v>
      </c>
      <c r="D28" s="61"/>
      <c r="E28" s="39">
        <f>IF(E20&gt;50,E27+1,E27)</f>
        <v>0</v>
      </c>
      <c r="F28" s="39">
        <f t="shared" ref="F28:G28" ca="1" si="25">IF(F20&gt;50,F27+1,F27)</f>
        <v>0</v>
      </c>
      <c r="G28" s="39">
        <f t="shared" ca="1" si="25"/>
        <v>0</v>
      </c>
      <c r="H28" s="40">
        <f ca="1">IF(H20&gt;50,H27+1,H27)</f>
        <v>0</v>
      </c>
      <c r="I28" s="40">
        <f t="shared" ref="I28:J28" ca="1" si="26">IF(I20&gt;50,I27+1,I27)</f>
        <v>0</v>
      </c>
      <c r="J28" s="40">
        <f t="shared" ca="1" si="26"/>
        <v>0</v>
      </c>
      <c r="K28" s="78">
        <f ca="1">IF(K20&gt;50,K27+1,K27)</f>
        <v>0</v>
      </c>
      <c r="L28" s="78">
        <f t="shared" ref="L28:M28" ca="1" si="27">IF(L20&gt;50,L27+1,L27)</f>
        <v>0</v>
      </c>
      <c r="M28" s="78">
        <f t="shared" ca="1" si="27"/>
        <v>0</v>
      </c>
      <c r="N28" s="41">
        <f ca="1">IF(N20&gt;50,N27+1,N27)</f>
        <v>0</v>
      </c>
      <c r="O28" s="41">
        <f t="shared" ref="O28:P28" ca="1" si="28">IF(O20&gt;50,O27+1,O27)</f>
        <v>0</v>
      </c>
      <c r="P28" s="41">
        <f t="shared" ca="1" si="28"/>
        <v>0</v>
      </c>
      <c r="Q28" s="42">
        <f ca="1">IF(Q20&gt;50,Q27+1,Q27)</f>
        <v>0</v>
      </c>
      <c r="R28" s="42">
        <f t="shared" ref="R28:S28" ca="1" si="29">IF(R20&gt;50,R27+1,R27)</f>
        <v>0</v>
      </c>
      <c r="S28" s="42">
        <f t="shared" ca="1" si="29"/>
        <v>0</v>
      </c>
    </row>
    <row r="29" spans="1:19" s="4" customFormat="1" ht="64.5" hidden="1" customHeight="1">
      <c r="A29" s="59"/>
      <c r="B29" s="59"/>
      <c r="C29" s="37"/>
      <c r="D29" s="61"/>
      <c r="E29" s="43" t="str">
        <f>IF(E20&gt;300,"dépassement de l'effectif autorisé"," ")</f>
        <v xml:space="preserve"> </v>
      </c>
      <c r="F29" s="43" t="str">
        <f t="shared" ref="F29:G29" ca="1" si="30">IF(F20&gt;300,"dépassement de l'effectif autorisé"," ")</f>
        <v xml:space="preserve"> </v>
      </c>
      <c r="G29" s="43" t="str">
        <f t="shared" ca="1" si="30"/>
        <v xml:space="preserve"> </v>
      </c>
      <c r="H29" s="44" t="str">
        <f ca="1">IF(H20&gt;300,"dépassement de l'effectif autorisé"," ")</f>
        <v xml:space="preserve"> </v>
      </c>
      <c r="I29" s="44" t="str">
        <f t="shared" ref="I29:J29" ca="1" si="31">IF(I20&gt;300,"dépassement de l'effectif autorisé"," ")</f>
        <v xml:space="preserve"> </v>
      </c>
      <c r="J29" s="44" t="str">
        <f t="shared" ca="1" si="31"/>
        <v xml:space="preserve"> </v>
      </c>
      <c r="K29" s="79" t="str">
        <f ca="1">IF(K20&gt;300,"dépassement de l'effectif autorisé"," ")</f>
        <v xml:space="preserve"> </v>
      </c>
      <c r="L29" s="79" t="str">
        <f t="shared" ref="L29:M29" ca="1" si="32">IF(L20&gt;300,"dépassement de l'effectif autorisé"," ")</f>
        <v xml:space="preserve"> </v>
      </c>
      <c r="M29" s="79" t="str">
        <f t="shared" ca="1" si="32"/>
        <v xml:space="preserve"> </v>
      </c>
      <c r="N29" s="45" t="str">
        <f ca="1">IF(N20&gt;300,"dépassement de l'effectif autorisé"," ")</f>
        <v xml:space="preserve"> </v>
      </c>
      <c r="O29" s="45" t="str">
        <f t="shared" ref="O29:P29" ca="1" si="33">IF(O20&gt;300,"dépassement de l'effectif autorisé"," ")</f>
        <v xml:space="preserve"> </v>
      </c>
      <c r="P29" s="45" t="str">
        <f t="shared" ca="1" si="33"/>
        <v xml:space="preserve"> </v>
      </c>
      <c r="Q29" s="46" t="str">
        <f ca="1">IF(Q20&gt;300,"dépassement de l'effectif autorisé"," ")</f>
        <v xml:space="preserve"> </v>
      </c>
      <c r="R29" s="46" t="str">
        <f t="shared" ref="R29:S29" ca="1" si="34">IF(R20&gt;300,"dépassement de l'effectif autorisé"," ")</f>
        <v xml:space="preserve"> </v>
      </c>
      <c r="S29" s="46" t="str">
        <f t="shared" ca="1" si="34"/>
        <v xml:space="preserve"> </v>
      </c>
    </row>
    <row r="30" spans="1:19" s="4" customFormat="1" ht="100.5" customHeight="1">
      <c r="A30" s="59"/>
      <c r="B30" s="59"/>
      <c r="C30" s="37"/>
      <c r="D30" s="61"/>
      <c r="E30" s="43" t="str">
        <f>IF(IF(E20&gt;0,E20,13)&lt;8,"un centre de loisirs reçoit au minimum 8 mineurs"," ")</f>
        <v xml:space="preserve"> </v>
      </c>
      <c r="F30" s="43" t="str">
        <f t="shared" ref="F30:G30" ca="1" si="35">IF(IF(F20&gt;0,F20,13)&lt;8,"un centre de loisirs reçoit au minimum 8 mineurs"," ")</f>
        <v xml:space="preserve"> </v>
      </c>
      <c r="G30" s="43" t="str">
        <f t="shared" ca="1" si="35"/>
        <v xml:space="preserve"> </v>
      </c>
      <c r="H30" s="44" t="str">
        <f ca="1">IF(IF(H20&gt;0,H20,13)&lt;8,"un centre de loisirs reçoit au minimum 8 mineurs"," ")</f>
        <v xml:space="preserve"> </v>
      </c>
      <c r="I30" s="44" t="str">
        <f t="shared" ref="I30:J30" ca="1" si="36">IF(IF(I20&gt;0,I20,13)&lt;8,"un centre de loisirs reçoit au minimum 8 mineurs"," ")</f>
        <v xml:space="preserve"> </v>
      </c>
      <c r="J30" s="44" t="str">
        <f t="shared" ca="1" si="36"/>
        <v xml:space="preserve"> </v>
      </c>
      <c r="K30" s="79" t="str">
        <f ca="1">IF(IF(K20&gt;0,K20,13)&lt;8,"un centre de loisirs reçoit au minimum 8 mineurs"," ")</f>
        <v xml:space="preserve"> </v>
      </c>
      <c r="L30" s="79" t="str">
        <f t="shared" ref="L30:M30" ca="1" si="37">IF(IF(L20&gt;0,L20,13)&lt;8,"un centre de loisirs reçoit au minimum 8 mineurs"," ")</f>
        <v xml:space="preserve"> </v>
      </c>
      <c r="M30" s="79" t="str">
        <f t="shared" ca="1" si="37"/>
        <v xml:space="preserve"> </v>
      </c>
      <c r="N30" s="45" t="str">
        <f ca="1">IF(IF(N20&gt;0,N20,13)&lt;8,"un centre de loisirs reçoit au minimum 8 mineurs"," ")</f>
        <v xml:space="preserve"> </v>
      </c>
      <c r="O30" s="45" t="str">
        <f t="shared" ref="O30:P30" ca="1" si="38">IF(IF(O20&gt;0,O20,13)&lt;8,"un centre de loisirs reçoit au minimum 8 mineurs"," ")</f>
        <v xml:space="preserve"> </v>
      </c>
      <c r="P30" s="45" t="str">
        <f t="shared" ca="1" si="38"/>
        <v xml:space="preserve"> </v>
      </c>
      <c r="Q30" s="46" t="str">
        <f ca="1">IF(IF(Q20&gt;0,Q20,13)&lt;8,"un centre de loisirs reçoit au minimum 8 mineurs"," ")</f>
        <v xml:space="preserve"> </v>
      </c>
      <c r="R30" s="46" t="str">
        <f t="shared" ref="R30:S30" ca="1" si="39">IF(IF(R20&gt;0,R20,13)&lt;8,"un centre de loisirs reçoit au minimum 8 mineurs"," ")</f>
        <v xml:space="preserve"> </v>
      </c>
      <c r="S30" s="46" t="str">
        <f t="shared" ca="1" si="39"/>
        <v xml:space="preserve"> </v>
      </c>
    </row>
    <row r="31" spans="1:19" s="4" customFormat="1" ht="15.75">
      <c r="A31" s="59"/>
      <c r="B31" s="59"/>
      <c r="C31" s="47" t="s">
        <v>21</v>
      </c>
      <c r="D31" s="61"/>
      <c r="E31" s="14">
        <f>IF(E27&lt;=0,0,+ROUNDUP(E23,0))</f>
        <v>0</v>
      </c>
      <c r="F31" s="14">
        <f t="shared" ref="F31:G31" ca="1" si="40">IF(F27&lt;=0,0,+ROUNDUP(F23,0))</f>
        <v>0</v>
      </c>
      <c r="G31" s="14">
        <f t="shared" ca="1" si="40"/>
        <v>0</v>
      </c>
      <c r="H31" s="8">
        <f ca="1">IF(H27&lt;=0,0,+ROUNDUP(H23,0))</f>
        <v>0</v>
      </c>
      <c r="I31" s="8">
        <f t="shared" ref="I31:J31" ca="1" si="41">IF(I27&lt;=0,0,+ROUNDUP(I23,0))</f>
        <v>0</v>
      </c>
      <c r="J31" s="8">
        <f t="shared" ca="1" si="41"/>
        <v>0</v>
      </c>
      <c r="K31" s="80">
        <f ca="1">IF(K27&lt;=0,0,+ROUNDUP(K23,0))</f>
        <v>0</v>
      </c>
      <c r="L31" s="80">
        <f t="shared" ref="L31:M31" ca="1" si="42">IF(L27&lt;=0,0,+ROUNDUP(L23,0))</f>
        <v>0</v>
      </c>
      <c r="M31" s="80">
        <f t="shared" ca="1" si="42"/>
        <v>0</v>
      </c>
      <c r="N31" s="20">
        <f ca="1">IF(N27&lt;=0,0,+ROUNDUP(N23,0))</f>
        <v>0</v>
      </c>
      <c r="O31" s="20">
        <f t="shared" ref="O31:P31" ca="1" si="43">IF(O27&lt;=0,0,+ROUNDUP(O23,0))</f>
        <v>0</v>
      </c>
      <c r="P31" s="20">
        <f t="shared" ca="1" si="43"/>
        <v>0</v>
      </c>
      <c r="Q31" s="26">
        <f ca="1">IF(Q27&lt;=0,0,+ROUNDUP(Q23,0))</f>
        <v>0</v>
      </c>
      <c r="R31" s="26">
        <f t="shared" ref="R31:S31" ca="1" si="44">IF(R27&lt;=0,0,+ROUNDUP(R23,0))</f>
        <v>0</v>
      </c>
      <c r="S31" s="26">
        <f t="shared" ca="1" si="44"/>
        <v>0</v>
      </c>
    </row>
    <row r="32" spans="1:19" s="4" customFormat="1" ht="15.75">
      <c r="A32" s="59"/>
      <c r="B32" s="59"/>
      <c r="C32" s="47" t="s">
        <v>22</v>
      </c>
      <c r="D32" s="61"/>
      <c r="E32" s="15">
        <f>IF(E27&lt;1,0,E25)</f>
        <v>0</v>
      </c>
      <c r="F32" s="15">
        <f t="shared" ref="F32:G32" ca="1" si="45">IF(F27&lt;1,0,F25)</f>
        <v>0</v>
      </c>
      <c r="G32" s="15">
        <f t="shared" ca="1" si="45"/>
        <v>0</v>
      </c>
      <c r="H32" s="9">
        <f ca="1">IF(H27&lt;1,0,H25)</f>
        <v>0</v>
      </c>
      <c r="I32" s="9">
        <f t="shared" ref="I32:J32" ca="1" si="46">IF(I27&lt;1,0,I25)</f>
        <v>0</v>
      </c>
      <c r="J32" s="9">
        <f t="shared" ca="1" si="46"/>
        <v>0</v>
      </c>
      <c r="K32" s="81">
        <f ca="1">IF(K27&lt;1,0,K25)</f>
        <v>0</v>
      </c>
      <c r="L32" s="81">
        <f t="shared" ref="L32:M32" ca="1" si="47">IF(L27&lt;1,0,L25)</f>
        <v>0</v>
      </c>
      <c r="M32" s="81">
        <f t="shared" ca="1" si="47"/>
        <v>0</v>
      </c>
      <c r="N32" s="21">
        <f ca="1">IF(N27&lt;1,0,N25)</f>
        <v>0</v>
      </c>
      <c r="O32" s="21">
        <f t="shared" ref="O32:P32" ca="1" si="48">IF(O27&lt;1,0,O25)</f>
        <v>0</v>
      </c>
      <c r="P32" s="21">
        <f t="shared" ca="1" si="48"/>
        <v>0</v>
      </c>
      <c r="Q32" s="27">
        <f ca="1">IF(Q27&lt;1,0,Q25)</f>
        <v>0</v>
      </c>
      <c r="R32" s="27">
        <f t="shared" ref="R32:S32" ca="1" si="49">IF(R27&lt;1,0,R25)</f>
        <v>0</v>
      </c>
      <c r="S32" s="27">
        <f t="shared" ca="1" si="49"/>
        <v>0</v>
      </c>
    </row>
    <row r="33" spans="1:19" s="4" customFormat="1" ht="15.75">
      <c r="A33" s="59"/>
      <c r="B33" s="59"/>
      <c r="C33" s="47" t="s">
        <v>23</v>
      </c>
      <c r="D33" s="61"/>
      <c r="E33" s="14">
        <f>IF(E27&lt;1,0,+E34-E31-E32)</f>
        <v>0</v>
      </c>
      <c r="F33" s="14">
        <f t="shared" ref="F33:G33" ca="1" si="50">IF(F27&lt;1,0,+F34-F31-F32)</f>
        <v>0</v>
      </c>
      <c r="G33" s="14">
        <f t="shared" ca="1" si="50"/>
        <v>0</v>
      </c>
      <c r="H33" s="8">
        <f ca="1">IF(H27&lt;1,0,+H34-H31-H32)</f>
        <v>0</v>
      </c>
      <c r="I33" s="8">
        <f t="shared" ref="I33:J33" ca="1" si="51">IF(I27&lt;1,0,+I34-I31-I32)</f>
        <v>0</v>
      </c>
      <c r="J33" s="8">
        <f t="shared" ca="1" si="51"/>
        <v>0</v>
      </c>
      <c r="K33" s="80">
        <f ca="1">IF(K27&lt;1,0,+K34-K31-K32)</f>
        <v>0</v>
      </c>
      <c r="L33" s="80">
        <f t="shared" ref="L33:M33" ca="1" si="52">IF(L27&lt;1,0,+L34-L31-L32)</f>
        <v>0</v>
      </c>
      <c r="M33" s="80">
        <f t="shared" ca="1" si="52"/>
        <v>0</v>
      </c>
      <c r="N33" s="20">
        <f ca="1">IF(N27&lt;1,0,+N34-N31-N32)</f>
        <v>0</v>
      </c>
      <c r="O33" s="20">
        <f t="shared" ref="O33:P33" ca="1" si="53">IF(O27&lt;1,0,+O34-O31-O32)</f>
        <v>0</v>
      </c>
      <c r="P33" s="20">
        <f t="shared" ca="1" si="53"/>
        <v>0</v>
      </c>
      <c r="Q33" s="26">
        <f ca="1">IF(Q27&lt;1,0,+Q34-Q31-Q32)</f>
        <v>0</v>
      </c>
      <c r="R33" s="26">
        <f t="shared" ref="R33:S33" ca="1" si="54">IF(R27&lt;1,0,+R34-R31-R32)</f>
        <v>0</v>
      </c>
      <c r="S33" s="26">
        <f t="shared" ca="1" si="54"/>
        <v>0</v>
      </c>
    </row>
    <row r="34" spans="1:19" s="4" customFormat="1" ht="15.75">
      <c r="A34" s="59"/>
      <c r="B34" s="59"/>
      <c r="C34" s="47"/>
      <c r="D34" s="61"/>
      <c r="E34" s="14">
        <f>IF(E27&lt;1,0,+ROUNDUP(E27,0))</f>
        <v>0</v>
      </c>
      <c r="F34" s="14">
        <f t="shared" ref="F34:G34" ca="1" si="55">IF(F27&lt;1,0,+ROUNDUP(F27,0))</f>
        <v>0</v>
      </c>
      <c r="G34" s="14">
        <f t="shared" ca="1" si="55"/>
        <v>0</v>
      </c>
      <c r="H34" s="8">
        <f ca="1">IF(H27&lt;1,0,+ROUNDUP(H27,0))</f>
        <v>0</v>
      </c>
      <c r="I34" s="8">
        <f t="shared" ref="I34:J34" ca="1" si="56">IF(I27&lt;1,0,+ROUNDUP(I27,0))</f>
        <v>0</v>
      </c>
      <c r="J34" s="8">
        <f t="shared" ca="1" si="56"/>
        <v>0</v>
      </c>
      <c r="K34" s="80">
        <f ca="1">IF(K27&lt;1,0,+ROUNDUP(K27,0))</f>
        <v>0</v>
      </c>
      <c r="L34" s="80">
        <f t="shared" ref="L34:M34" ca="1" si="57">IF(L27&lt;1,0,+ROUNDUP(L27,0))</f>
        <v>0</v>
      </c>
      <c r="M34" s="80">
        <f t="shared" ca="1" si="57"/>
        <v>0</v>
      </c>
      <c r="N34" s="20">
        <f ca="1">IF(N27&lt;1,0,+ROUNDUP(N27,0))</f>
        <v>0</v>
      </c>
      <c r="O34" s="20">
        <f t="shared" ref="O34:P34" ca="1" si="58">IF(O27&lt;1,0,+ROUNDUP(O27,0))</f>
        <v>0</v>
      </c>
      <c r="P34" s="20">
        <f t="shared" ca="1" si="58"/>
        <v>0</v>
      </c>
      <c r="Q34" s="26">
        <f ca="1">IF(Q27&lt;1,0,+ROUNDUP(Q27,0))</f>
        <v>0</v>
      </c>
      <c r="R34" s="26">
        <f t="shared" ref="R34:S34" ca="1" si="59">IF(R27&lt;1,0,+ROUNDUP(R27,0))</f>
        <v>0</v>
      </c>
      <c r="S34" s="26">
        <f t="shared" ca="1" si="59"/>
        <v>0</v>
      </c>
    </row>
    <row r="35" spans="1:19" s="4" customFormat="1" ht="15.75">
      <c r="A35" s="59"/>
      <c r="B35" s="59"/>
      <c r="C35" s="48" t="s">
        <v>24</v>
      </c>
      <c r="D35" s="61"/>
      <c r="E35" s="14">
        <f>SUM(E31:E33)</f>
        <v>0</v>
      </c>
      <c r="F35" s="14">
        <f t="shared" ref="F35:G35" ca="1" si="60">SUM(F31:F33)</f>
        <v>0</v>
      </c>
      <c r="G35" s="14">
        <f t="shared" ca="1" si="60"/>
        <v>0</v>
      </c>
      <c r="H35" s="8">
        <f ca="1">SUM(H31:H33)</f>
        <v>0</v>
      </c>
      <c r="I35" s="8">
        <f t="shared" ref="I35:J35" ca="1" si="61">SUM(I31:I33)</f>
        <v>0</v>
      </c>
      <c r="J35" s="8">
        <f t="shared" ca="1" si="61"/>
        <v>0</v>
      </c>
      <c r="K35" s="80">
        <f ca="1">SUM(K31:K33)</f>
        <v>0</v>
      </c>
      <c r="L35" s="80">
        <f t="shared" ref="L35:M35" ca="1" si="62">SUM(L31:L33)</f>
        <v>0</v>
      </c>
      <c r="M35" s="80">
        <f t="shared" ca="1" si="62"/>
        <v>0</v>
      </c>
      <c r="N35" s="20">
        <f ca="1">SUM(N31:N33)</f>
        <v>0</v>
      </c>
      <c r="O35" s="20">
        <f t="shared" ref="O35:P35" ca="1" si="63">SUM(O31:O33)</f>
        <v>0</v>
      </c>
      <c r="P35" s="20">
        <f t="shared" ca="1" si="63"/>
        <v>0</v>
      </c>
      <c r="Q35" s="26">
        <f ca="1">SUM(Q31:Q33)</f>
        <v>0</v>
      </c>
      <c r="R35" s="26">
        <f t="shared" ref="R35:S35" ca="1" si="64">SUM(R31:R33)</f>
        <v>0</v>
      </c>
      <c r="S35" s="26">
        <f t="shared" ca="1" si="64"/>
        <v>0</v>
      </c>
    </row>
    <row r="36" spans="1:19" s="4" customFormat="1" ht="15.75">
      <c r="A36" s="59"/>
      <c r="B36" s="59"/>
      <c r="C36" s="47" t="s">
        <v>25</v>
      </c>
      <c r="D36" s="61"/>
      <c r="E36" s="16"/>
      <c r="F36" s="13"/>
      <c r="G36" s="13"/>
      <c r="H36" s="10"/>
      <c r="I36" s="7"/>
      <c r="J36" s="7"/>
      <c r="K36" s="77"/>
      <c r="L36" s="76"/>
      <c r="M36" s="76"/>
      <c r="N36" s="22"/>
      <c r="O36" s="19"/>
      <c r="P36" s="19"/>
      <c r="Q36" s="28"/>
      <c r="R36" s="25"/>
      <c r="S36" s="25"/>
    </row>
    <row r="37" spans="1:19" s="4" customFormat="1" ht="15.75">
      <c r="A37" s="59"/>
      <c r="B37" s="59"/>
      <c r="C37" s="47" t="s">
        <v>26</v>
      </c>
      <c r="D37" s="61"/>
      <c r="E37" s="17" t="str">
        <f>+IF(E20&gt;0,1,"")</f>
        <v/>
      </c>
      <c r="F37" s="17" t="str">
        <f t="shared" ref="F37:G37" ca="1" si="65">+IF(F20&gt;0,1,"")</f>
        <v/>
      </c>
      <c r="G37" s="17" t="str">
        <f t="shared" ca="1" si="65"/>
        <v/>
      </c>
      <c r="H37" s="11" t="str">
        <f ca="1">+IF(H20&gt;0,1,"")</f>
        <v/>
      </c>
      <c r="I37" s="11" t="str">
        <f t="shared" ref="I37:J37" ca="1" si="66">+IF(I20&gt;0,1,"")</f>
        <v/>
      </c>
      <c r="J37" s="11" t="str">
        <f t="shared" ca="1" si="66"/>
        <v/>
      </c>
      <c r="K37" s="82" t="str">
        <f ca="1">+IF(K20&gt;0,1,"")</f>
        <v/>
      </c>
      <c r="L37" s="82" t="str">
        <f t="shared" ref="L37:M37" ca="1" si="67">+IF(L20&gt;0,1,"")</f>
        <v/>
      </c>
      <c r="M37" s="82" t="str">
        <f t="shared" ca="1" si="67"/>
        <v/>
      </c>
      <c r="N37" s="23" t="str">
        <f ca="1">+IF(N20&gt;0,1,"")</f>
        <v/>
      </c>
      <c r="O37" s="23" t="str">
        <f t="shared" ref="O37:P37" ca="1" si="68">+IF(O20&gt;0,1,"")</f>
        <v/>
      </c>
      <c r="P37" s="23" t="str">
        <f t="shared" ca="1" si="68"/>
        <v/>
      </c>
      <c r="Q37" s="29" t="str">
        <f ca="1">+IF(Q20&gt;0,1,"")</f>
        <v/>
      </c>
      <c r="R37" s="29" t="str">
        <f t="shared" ref="R37:S37" ca="1" si="69">+IF(R20&gt;0,1,"")</f>
        <v/>
      </c>
      <c r="S37" s="29" t="str">
        <f t="shared" ca="1" si="69"/>
        <v/>
      </c>
    </row>
    <row r="38" spans="1:19" s="4" customFormat="1" ht="15.75">
      <c r="A38" s="59"/>
      <c r="B38" s="59"/>
      <c r="C38" s="49" t="s">
        <v>27</v>
      </c>
      <c r="D38" s="61"/>
      <c r="E38" s="18">
        <f>IF(E20&gt;7,ROUNDUP(+E28,0),0)</f>
        <v>0</v>
      </c>
      <c r="F38" s="18">
        <f t="shared" ref="F38:G38" ca="1" si="70">IF(F20&gt;7,ROUNDUP(+F28,0),0)</f>
        <v>0</v>
      </c>
      <c r="G38" s="18">
        <f t="shared" ca="1" si="70"/>
        <v>0</v>
      </c>
      <c r="H38" s="12">
        <f ca="1">IF(H20&gt;7,ROUNDUP(+H28,0),0)</f>
        <v>0</v>
      </c>
      <c r="I38" s="12">
        <f t="shared" ref="I38:J38" ca="1" si="71">IF(I20&gt;7,ROUNDUP(+I28,0),0)</f>
        <v>0</v>
      </c>
      <c r="J38" s="12">
        <f t="shared" ca="1" si="71"/>
        <v>0</v>
      </c>
      <c r="K38" s="83">
        <f ca="1">IF(K20&gt;7,ROUNDUP(+K28,0),0)</f>
        <v>0</v>
      </c>
      <c r="L38" s="83">
        <f t="shared" ref="L38:M38" ca="1" si="72">IF(L20&gt;7,ROUNDUP(+L28,0),0)</f>
        <v>0</v>
      </c>
      <c r="M38" s="83">
        <f t="shared" ca="1" si="72"/>
        <v>0</v>
      </c>
      <c r="N38" s="24">
        <f ca="1">IF(N20&gt;7,ROUNDUP(+N28,0),0)</f>
        <v>0</v>
      </c>
      <c r="O38" s="24">
        <f t="shared" ref="O38:P38" ca="1" si="73">IF(O20&gt;7,ROUNDUP(+O28,0),0)</f>
        <v>0</v>
      </c>
      <c r="P38" s="24">
        <f t="shared" ca="1" si="73"/>
        <v>0</v>
      </c>
      <c r="Q38" s="30">
        <f ca="1">IF(Q20&gt;7,ROUNDUP(+Q28,0),0)</f>
        <v>0</v>
      </c>
      <c r="R38" s="30">
        <f t="shared" ref="R38:S38" ca="1" si="74">IF(R20&gt;7,ROUNDUP(+R28,0),0)</f>
        <v>0</v>
      </c>
      <c r="S38" s="30">
        <f t="shared" ca="1" si="74"/>
        <v>0</v>
      </c>
    </row>
    <row r="39" spans="1:19" s="4" customFormat="1" ht="63">
      <c r="A39" s="59"/>
      <c r="B39" s="59"/>
      <c r="C39" s="47"/>
      <c r="D39" s="61"/>
      <c r="E39" s="31" t="s">
        <v>29</v>
      </c>
      <c r="F39" s="31" t="s">
        <v>28</v>
      </c>
      <c r="G39" s="31" t="s">
        <v>28</v>
      </c>
      <c r="H39" s="32" t="s">
        <v>28</v>
      </c>
      <c r="I39" s="32" t="s">
        <v>28</v>
      </c>
      <c r="J39" s="32" t="s">
        <v>28</v>
      </c>
      <c r="K39" s="84" t="s">
        <v>28</v>
      </c>
      <c r="L39" s="84" t="s">
        <v>28</v>
      </c>
      <c r="M39" s="84" t="s">
        <v>28</v>
      </c>
      <c r="N39" s="33" t="s">
        <v>28</v>
      </c>
      <c r="O39" s="33" t="s">
        <v>28</v>
      </c>
      <c r="P39" s="33" t="s">
        <v>28</v>
      </c>
      <c r="Q39" s="34" t="s">
        <v>28</v>
      </c>
      <c r="R39" s="34" t="s">
        <v>28</v>
      </c>
      <c r="S39" s="34" t="s">
        <v>28</v>
      </c>
    </row>
    <row r="40" spans="1:19" ht="117">
      <c r="A40" s="62"/>
      <c r="B40" s="62"/>
      <c r="C40" s="47"/>
      <c r="D40" s="62"/>
      <c r="E40" s="31" t="s">
        <v>30</v>
      </c>
      <c r="F40" s="31" t="s">
        <v>30</v>
      </c>
      <c r="G40" s="31" t="s">
        <v>30</v>
      </c>
      <c r="H40" s="32" t="s">
        <v>30</v>
      </c>
      <c r="I40" s="32" t="s">
        <v>30</v>
      </c>
      <c r="J40" s="32" t="s">
        <v>30</v>
      </c>
      <c r="K40" s="84" t="s">
        <v>30</v>
      </c>
      <c r="L40" s="84" t="s">
        <v>30</v>
      </c>
      <c r="M40" s="84" t="s">
        <v>30</v>
      </c>
      <c r="N40" s="33" t="s">
        <v>30</v>
      </c>
      <c r="O40" s="33" t="s">
        <v>30</v>
      </c>
      <c r="P40" s="33" t="s">
        <v>30</v>
      </c>
      <c r="Q40" s="34" t="s">
        <v>30</v>
      </c>
      <c r="R40" s="34" t="s">
        <v>30</v>
      </c>
      <c r="S40" s="34" t="s">
        <v>30</v>
      </c>
    </row>
    <row r="41" spans="1:19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85"/>
      <c r="L41" s="85"/>
      <c r="M41" s="85"/>
      <c r="N41" s="36"/>
      <c r="O41" s="36"/>
      <c r="P41" s="36"/>
      <c r="Q41" s="36"/>
      <c r="R41" s="36"/>
      <c r="S41" s="36"/>
    </row>
  </sheetData>
  <protectedRanges>
    <protectedRange password="D957" sqref="A11:S40" name="Plage1_1"/>
  </protectedRanges>
  <mergeCells count="12">
    <mergeCell ref="E16:G16"/>
    <mergeCell ref="H16:J16"/>
    <mergeCell ref="K16:M16"/>
    <mergeCell ref="N16:P16"/>
    <mergeCell ref="Q16:S16"/>
    <mergeCell ref="Q1:S1"/>
    <mergeCell ref="E15:S15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1"/>
  <sheetViews>
    <sheetView tabSelected="1" workbookViewId="0">
      <selection activeCell="M11" sqref="M11"/>
    </sheetView>
  </sheetViews>
  <sheetFormatPr baseColWidth="10" defaultRowHeight="1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6" customWidth="1"/>
    <col min="12" max="12" width="7" style="86" customWidth="1"/>
    <col min="13" max="13" width="7.140625" style="86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20" ht="28.5" customHeight="1">
      <c r="A1" s="98" t="s">
        <v>0</v>
      </c>
      <c r="B1" s="98"/>
      <c r="C1" s="98"/>
      <c r="D1" s="98"/>
      <c r="E1" s="99" t="s">
        <v>31</v>
      </c>
      <c r="F1" s="100"/>
      <c r="G1" s="100"/>
      <c r="H1" s="101" t="s">
        <v>31</v>
      </c>
      <c r="I1" s="102"/>
      <c r="J1" s="102"/>
      <c r="K1" s="107" t="s">
        <v>31</v>
      </c>
      <c r="L1" s="108"/>
      <c r="M1" s="108"/>
      <c r="N1" s="103" t="s">
        <v>31</v>
      </c>
      <c r="O1" s="104"/>
      <c r="P1" s="104"/>
      <c r="Q1" s="105" t="s">
        <v>31</v>
      </c>
      <c r="R1" s="106"/>
      <c r="S1" s="106"/>
    </row>
    <row r="2" spans="1:20" ht="31.5" customHeight="1">
      <c r="A2" s="2" t="s">
        <v>10</v>
      </c>
      <c r="B2" s="2" t="s">
        <v>11</v>
      </c>
      <c r="C2" s="2" t="s">
        <v>12</v>
      </c>
      <c r="D2" s="2" t="s">
        <v>13</v>
      </c>
      <c r="E2" s="87" t="s">
        <v>32</v>
      </c>
      <c r="F2" s="87" t="s">
        <v>33</v>
      </c>
      <c r="G2" s="88" t="s">
        <v>34</v>
      </c>
      <c r="H2" s="89" t="s">
        <v>32</v>
      </c>
      <c r="I2" s="89" t="s">
        <v>33</v>
      </c>
      <c r="J2" s="90" t="s">
        <v>34</v>
      </c>
      <c r="K2" s="93" t="s">
        <v>32</v>
      </c>
      <c r="L2" s="93" t="s">
        <v>33</v>
      </c>
      <c r="M2" s="94" t="s">
        <v>34</v>
      </c>
      <c r="N2" s="95" t="s">
        <v>32</v>
      </c>
      <c r="O2" s="95" t="s">
        <v>33</v>
      </c>
      <c r="P2" s="96" t="s">
        <v>34</v>
      </c>
      <c r="Q2" s="91" t="s">
        <v>32</v>
      </c>
      <c r="R2" s="91" t="s">
        <v>33</v>
      </c>
      <c r="S2" s="92" t="s">
        <v>34</v>
      </c>
    </row>
    <row r="3" spans="1:20" ht="19.5">
      <c r="A3" s="63"/>
      <c r="B3" s="64"/>
      <c r="C3" s="64"/>
      <c r="D3" s="65"/>
      <c r="E3" s="66"/>
      <c r="F3" s="67"/>
      <c r="G3" s="67"/>
      <c r="H3" s="68"/>
      <c r="I3" s="68"/>
      <c r="J3" s="68"/>
      <c r="K3" s="71"/>
      <c r="L3" s="71"/>
      <c r="M3" s="71"/>
      <c r="N3" s="69"/>
      <c r="O3" s="69"/>
      <c r="P3" s="69"/>
      <c r="Q3" s="70"/>
      <c r="R3" s="70"/>
      <c r="S3" s="70"/>
    </row>
    <row r="4" spans="1:20" ht="19.5">
      <c r="A4" s="63"/>
      <c r="B4" s="64"/>
      <c r="C4" s="64"/>
      <c r="D4" s="65"/>
      <c r="E4" s="66"/>
      <c r="F4" s="67"/>
      <c r="G4" s="67"/>
      <c r="H4" s="68"/>
      <c r="I4" s="68"/>
      <c r="J4" s="68"/>
      <c r="K4" s="71"/>
      <c r="L4" s="71"/>
      <c r="M4" s="71"/>
      <c r="N4" s="69"/>
      <c r="O4" s="69"/>
      <c r="P4" s="69"/>
      <c r="Q4" s="70"/>
      <c r="R4" s="70"/>
      <c r="S4" s="70"/>
    </row>
    <row r="5" spans="1:20" ht="19.5">
      <c r="A5" s="63"/>
      <c r="B5" s="64"/>
      <c r="C5" s="64"/>
      <c r="D5" s="65"/>
      <c r="E5" s="66"/>
      <c r="F5" s="67"/>
      <c r="G5" s="67"/>
      <c r="H5" s="68"/>
      <c r="I5" s="68"/>
      <c r="J5" s="68"/>
      <c r="K5" s="71"/>
      <c r="L5" s="71"/>
      <c r="M5" s="71"/>
      <c r="N5" s="69"/>
      <c r="O5" s="69"/>
      <c r="P5" s="69"/>
      <c r="Q5" s="70"/>
      <c r="R5" s="70"/>
      <c r="S5" s="70"/>
    </row>
    <row r="6" spans="1:20" ht="19.5">
      <c r="A6" s="63"/>
      <c r="B6" s="64"/>
      <c r="C6" s="64"/>
      <c r="D6" s="65"/>
      <c r="E6" s="66"/>
      <c r="F6" s="67"/>
      <c r="G6" s="67"/>
      <c r="H6" s="68"/>
      <c r="I6" s="68"/>
      <c r="J6" s="68"/>
      <c r="K6" s="71"/>
      <c r="L6" s="71"/>
      <c r="M6" s="71"/>
      <c r="N6" s="69"/>
      <c r="O6" s="69"/>
      <c r="P6" s="69"/>
      <c r="Q6" s="70"/>
      <c r="R6" s="70"/>
      <c r="S6" s="70"/>
    </row>
    <row r="7" spans="1:20" ht="19.5">
      <c r="A7" s="63"/>
      <c r="B7" s="64"/>
      <c r="C7" s="64"/>
      <c r="D7" s="65"/>
      <c r="E7" s="66"/>
      <c r="F7" s="67"/>
      <c r="G7" s="67"/>
      <c r="H7" s="68"/>
      <c r="I7" s="68"/>
      <c r="J7" s="68"/>
      <c r="K7" s="71"/>
      <c r="L7" s="71"/>
      <c r="M7" s="71"/>
      <c r="N7" s="69"/>
      <c r="O7" s="69"/>
      <c r="P7" s="69"/>
      <c r="Q7" s="70"/>
      <c r="R7" s="70"/>
      <c r="S7" s="70"/>
    </row>
    <row r="8" spans="1:20" ht="19.5">
      <c r="A8" s="63"/>
      <c r="B8" s="64"/>
      <c r="C8" s="64"/>
      <c r="D8" s="65"/>
      <c r="E8" s="66"/>
      <c r="F8" s="67"/>
      <c r="G8" s="67"/>
      <c r="H8" s="68"/>
      <c r="I8" s="68"/>
      <c r="J8" s="68"/>
      <c r="K8" s="71"/>
      <c r="L8" s="71"/>
      <c r="M8" s="71"/>
      <c r="N8" s="69"/>
      <c r="O8" s="69"/>
      <c r="P8" s="69"/>
      <c r="Q8" s="70"/>
      <c r="R8" s="70"/>
      <c r="S8" s="70"/>
    </row>
    <row r="9" spans="1:20" ht="19.5">
      <c r="A9" s="63"/>
      <c r="B9" s="64"/>
      <c r="C9" s="64"/>
      <c r="D9" s="65"/>
      <c r="E9" s="66"/>
      <c r="F9" s="67"/>
      <c r="G9" s="67"/>
      <c r="H9" s="68"/>
      <c r="I9" s="68"/>
      <c r="J9" s="68"/>
      <c r="K9" s="71"/>
      <c r="L9" s="71"/>
      <c r="M9" s="71"/>
      <c r="N9" s="69"/>
      <c r="O9" s="69"/>
      <c r="P9" s="69"/>
      <c r="Q9" s="70"/>
      <c r="R9" s="70"/>
      <c r="S9" s="70"/>
    </row>
    <row r="10" spans="1:20" ht="19.5">
      <c r="A10" s="63"/>
      <c r="B10" s="64"/>
      <c r="C10" s="64"/>
      <c r="D10" s="65"/>
      <c r="E10" s="66"/>
      <c r="F10" s="67"/>
      <c r="G10" s="67"/>
      <c r="H10" s="68"/>
      <c r="I10" s="68"/>
      <c r="J10" s="68"/>
      <c r="K10" s="71"/>
      <c r="L10" s="71"/>
      <c r="M10" s="71"/>
      <c r="N10" s="69"/>
      <c r="O10" s="69"/>
      <c r="P10" s="69"/>
      <c r="Q10" s="70"/>
      <c r="R10" s="70"/>
      <c r="S10" s="70"/>
    </row>
    <row r="11" spans="1:20" ht="19.5">
      <c r="A11" s="50"/>
      <c r="B11" s="50"/>
      <c r="C11" s="50" t="s">
        <v>14</v>
      </c>
      <c r="D11" s="50"/>
      <c r="E11" s="51">
        <f>SUM(E3:E10)</f>
        <v>0</v>
      </c>
      <c r="F11" s="51">
        <f t="shared" ref="F11:S11" si="0">SUM(F3:F10)</f>
        <v>0</v>
      </c>
      <c r="G11" s="51">
        <f t="shared" si="0"/>
        <v>0</v>
      </c>
      <c r="H11" s="52">
        <f t="shared" si="0"/>
        <v>0</v>
      </c>
      <c r="I11" s="52">
        <f t="shared" si="0"/>
        <v>0</v>
      </c>
      <c r="J11" s="52">
        <f t="shared" si="0"/>
        <v>0</v>
      </c>
      <c r="K11" s="72">
        <f t="shared" si="0"/>
        <v>0</v>
      </c>
      <c r="L11" s="72">
        <f t="shared" si="0"/>
        <v>0</v>
      </c>
      <c r="M11" s="72">
        <f t="shared" si="0"/>
        <v>0</v>
      </c>
      <c r="N11" s="53">
        <f t="shared" si="0"/>
        <v>0</v>
      </c>
      <c r="O11" s="53">
        <f t="shared" si="0"/>
        <v>0</v>
      </c>
      <c r="P11" s="53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0"/>
        <v>0</v>
      </c>
    </row>
    <row r="12" spans="1:20" ht="19.5">
      <c r="A12" s="50"/>
      <c r="B12" s="50"/>
      <c r="C12" s="50" t="s">
        <v>5</v>
      </c>
      <c r="D12" s="50"/>
      <c r="E12" s="51">
        <f>SUMIF($A3:$A10,"&lt;6",E3:E10)</f>
        <v>0</v>
      </c>
      <c r="F12" s="51">
        <f>SUMIF($A3:$A10,"&lt;6",F3:F10)</f>
        <v>0</v>
      </c>
      <c r="G12" s="51">
        <f>SUMIF($A3:$A10,"&lt;6",G3:G10)</f>
        <v>0</v>
      </c>
      <c r="H12" s="52">
        <f>SUMIF($A3:$A10,"&lt;6",H3:H10)</f>
        <v>0</v>
      </c>
      <c r="I12" s="52">
        <f>SUMIF($A3:$A10,"&lt;6",I3:I10)</f>
        <v>0</v>
      </c>
      <c r="J12" s="52">
        <f>SUMIF($A3:$A10,"&lt;6",J3:J10)</f>
        <v>0</v>
      </c>
      <c r="K12" s="72">
        <f>SUMIF($A3:$A10,"&lt;6",K3:K10)</f>
        <v>0</v>
      </c>
      <c r="L12" s="72">
        <f>SUMIF($A3:$A10,"&lt;6",L3:L10)</f>
        <v>0</v>
      </c>
      <c r="M12" s="72">
        <f>SUMIF($A3:$A10,"&lt;6",M3:M10)</f>
        <v>0</v>
      </c>
      <c r="N12" s="53">
        <f>SUMIF($A3:$A10,"&lt;6",N3:N10)</f>
        <v>0</v>
      </c>
      <c r="O12" s="53">
        <f>SUMIF($A3:$A10,"&lt;6",O3:O10)</f>
        <v>0</v>
      </c>
      <c r="P12" s="53">
        <f>SUMIF($A3:$A10,"&lt;6",P3:P10)</f>
        <v>0</v>
      </c>
      <c r="Q12" s="54">
        <f>SUMIF($A3:$A10,"&lt;6",Q3:Q10)</f>
        <v>0</v>
      </c>
      <c r="R12" s="54">
        <f>SUMIF($A3:$A10,"&lt;6",R3:R10)</f>
        <v>0</v>
      </c>
      <c r="S12" s="54">
        <f>SUMIF($A3:$A10,"&lt;6",S3:S10)</f>
        <v>0</v>
      </c>
    </row>
    <row r="13" spans="1:20" ht="19.5">
      <c r="A13" s="50"/>
      <c r="B13" s="50"/>
      <c r="C13" s="50" t="s">
        <v>6</v>
      </c>
      <c r="D13" s="50"/>
      <c r="E13" s="51">
        <f>SUMIF($A3:$A10,"&gt;=6",E3:E10)</f>
        <v>0</v>
      </c>
      <c r="F13" s="51">
        <f>SUMIF($A3:$A10,"&gt;=6",F3:F10)</f>
        <v>0</v>
      </c>
      <c r="G13" s="51">
        <f>SUMIF($A3:$A10,"&gt;=6",G3:G10)</f>
        <v>0</v>
      </c>
      <c r="H13" s="52">
        <f>SUMIF($A3:$A10,"&gt;=6",H3:H10)</f>
        <v>0</v>
      </c>
      <c r="I13" s="52">
        <f>SUMIF($A3:$A10,"&gt;=6",I3:I10)</f>
        <v>0</v>
      </c>
      <c r="J13" s="52">
        <f>SUMIF($A3:$A10,"&gt;=6",J3:J10)</f>
        <v>0</v>
      </c>
      <c r="K13" s="72">
        <f>SUMIF($A3:$A10,"&gt;=6",K3:K10)</f>
        <v>0</v>
      </c>
      <c r="L13" s="72">
        <f>SUMIF($A3:$A10,"&gt;=6",L3:L10)</f>
        <v>0</v>
      </c>
      <c r="M13" s="72">
        <f>SUMIF($A3:$A10,"&gt;=6",M3:M10)</f>
        <v>0</v>
      </c>
      <c r="N13" s="53">
        <f>SUMIF($A3:$A10,"&gt;=6",N3:N10)</f>
        <v>0</v>
      </c>
      <c r="O13" s="53">
        <f>SUMIF($A3:$A10,"&gt;=6",O3:O10)</f>
        <v>0</v>
      </c>
      <c r="P13" s="53">
        <f>SUMIF($A3:$A10,"&gt;=6",P3:P10)</f>
        <v>0</v>
      </c>
      <c r="Q13" s="54">
        <f>SUMIF($A3:$A10,"&gt;=6",Q3:Q10)</f>
        <v>0</v>
      </c>
      <c r="R13" s="54">
        <f>SUMIF($A3:$A10,"&gt;=6",R3:R10)</f>
        <v>0</v>
      </c>
      <c r="S13" s="54">
        <f>SUMIF($A3:$A10,"&gt;=6",S3:S10)</f>
        <v>0</v>
      </c>
    </row>
    <row r="14" spans="1:20" ht="19.5">
      <c r="A14" s="55"/>
      <c r="B14" s="55"/>
      <c r="C14" s="50" t="s">
        <v>7</v>
      </c>
      <c r="D14" s="50"/>
      <c r="E14" s="51">
        <f>E38</f>
        <v>0</v>
      </c>
      <c r="F14" s="51">
        <f t="shared" ref="F14:S14" si="1">F38</f>
        <v>0</v>
      </c>
      <c r="G14" s="51">
        <f t="shared" si="1"/>
        <v>0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72">
        <f t="shared" si="1"/>
        <v>0</v>
      </c>
      <c r="L14" s="72">
        <f t="shared" si="1"/>
        <v>0</v>
      </c>
      <c r="M14" s="72">
        <f t="shared" si="1"/>
        <v>0</v>
      </c>
      <c r="N14" s="53">
        <f t="shared" si="1"/>
        <v>0</v>
      </c>
      <c r="O14" s="53">
        <f t="shared" si="1"/>
        <v>0</v>
      </c>
      <c r="P14" s="53">
        <f t="shared" si="1"/>
        <v>0</v>
      </c>
      <c r="Q14" s="54">
        <f t="shared" si="1"/>
        <v>0</v>
      </c>
      <c r="R14" s="54">
        <f t="shared" si="1"/>
        <v>0</v>
      </c>
      <c r="S14" s="54">
        <f t="shared" si="1"/>
        <v>0</v>
      </c>
    </row>
    <row r="15" spans="1:20" s="4" customFormat="1" ht="19.5">
      <c r="A15" s="56"/>
      <c r="B15" s="56"/>
      <c r="C15" s="56"/>
      <c r="D15" s="56"/>
      <c r="E15" s="109" t="s">
        <v>9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20" s="3" customFormat="1" ht="19.5">
      <c r="A16" s="50"/>
      <c r="B16" s="50"/>
      <c r="C16" s="50" t="s">
        <v>8</v>
      </c>
      <c r="D16" s="57"/>
      <c r="E16" s="111">
        <f>F11+F14</f>
        <v>0</v>
      </c>
      <c r="F16" s="112"/>
      <c r="G16" s="112"/>
      <c r="H16" s="113">
        <f>I11+I14</f>
        <v>0</v>
      </c>
      <c r="I16" s="114"/>
      <c r="J16" s="114"/>
      <c r="K16" s="118">
        <f>L11+L14</f>
        <v>0</v>
      </c>
      <c r="L16" s="119"/>
      <c r="M16" s="119"/>
      <c r="N16" s="115">
        <f>O11+O14</f>
        <v>0</v>
      </c>
      <c r="O16" s="116"/>
      <c r="P16" s="116"/>
      <c r="Q16" s="117">
        <f>R11+R14</f>
        <v>0</v>
      </c>
      <c r="R16" s="117"/>
      <c r="S16" s="117"/>
      <c r="T16" s="6"/>
    </row>
    <row r="17" spans="1:19" s="4" customFormat="1" ht="19.5" hidden="1">
      <c r="A17" s="56"/>
      <c r="B17" s="56"/>
      <c r="C17" s="56"/>
      <c r="D17" s="56"/>
      <c r="E17" s="58">
        <f t="shared" ref="E17:S18" si="2">E12</f>
        <v>0</v>
      </c>
      <c r="F17" s="58">
        <f t="shared" si="2"/>
        <v>0</v>
      </c>
      <c r="G17" s="58">
        <f t="shared" si="2"/>
        <v>0</v>
      </c>
      <c r="H17" s="58">
        <f t="shared" si="2"/>
        <v>0</v>
      </c>
      <c r="I17" s="58">
        <f t="shared" si="2"/>
        <v>0</v>
      </c>
      <c r="J17" s="58">
        <f t="shared" si="2"/>
        <v>0</v>
      </c>
      <c r="K17" s="73">
        <f t="shared" si="2"/>
        <v>0</v>
      </c>
      <c r="L17" s="73">
        <f t="shared" si="2"/>
        <v>0</v>
      </c>
      <c r="M17" s="73">
        <f t="shared" si="2"/>
        <v>0</v>
      </c>
      <c r="N17" s="58">
        <f t="shared" si="2"/>
        <v>0</v>
      </c>
      <c r="O17" s="58">
        <f t="shared" si="2"/>
        <v>0</v>
      </c>
      <c r="P17" s="58">
        <f t="shared" si="2"/>
        <v>0</v>
      </c>
      <c r="Q17" s="58">
        <f t="shared" si="2"/>
        <v>0</v>
      </c>
      <c r="R17" s="58">
        <f t="shared" si="2"/>
        <v>0</v>
      </c>
      <c r="S17" s="58">
        <f t="shared" si="2"/>
        <v>0</v>
      </c>
    </row>
    <row r="18" spans="1:19" s="4" customFormat="1" ht="15.75" hidden="1">
      <c r="A18" s="59"/>
      <c r="B18" s="59"/>
      <c r="C18" s="59"/>
      <c r="D18" s="59"/>
      <c r="E18" s="5">
        <f t="shared" si="2"/>
        <v>0</v>
      </c>
      <c r="F18" s="5">
        <f t="shared" si="2"/>
        <v>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74">
        <f t="shared" si="2"/>
        <v>0</v>
      </c>
      <c r="L18" s="74">
        <f t="shared" si="2"/>
        <v>0</v>
      </c>
      <c r="M18" s="74">
        <f t="shared" si="2"/>
        <v>0</v>
      </c>
      <c r="N18" s="5">
        <f t="shared" si="2"/>
        <v>0</v>
      </c>
      <c r="O18" s="5">
        <f t="shared" si="2"/>
        <v>0</v>
      </c>
      <c r="P18" s="5">
        <f t="shared" si="2"/>
        <v>0</v>
      </c>
      <c r="Q18" s="5">
        <f t="shared" si="2"/>
        <v>0</v>
      </c>
      <c r="R18" s="5">
        <f t="shared" si="2"/>
        <v>0</v>
      </c>
      <c r="S18" s="5">
        <f t="shared" si="2"/>
        <v>0</v>
      </c>
    </row>
    <row r="19" spans="1:19" s="4" customFormat="1" ht="15.75" hidden="1">
      <c r="A19" s="59"/>
      <c r="B19" s="59"/>
      <c r="C19" s="59"/>
      <c r="D19" s="59"/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74">
        <v>0</v>
      </c>
      <c r="L19" s="74">
        <v>0</v>
      </c>
      <c r="M19" s="74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s="4" customFormat="1" ht="15.75" hidden="1">
      <c r="A20" s="59"/>
      <c r="B20" s="59"/>
      <c r="C20" s="59"/>
      <c r="D20" s="59"/>
      <c r="E20" s="5">
        <f t="shared" ref="E20:S20" si="3">SUM(E17:E19)</f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74">
        <f t="shared" si="3"/>
        <v>0</v>
      </c>
      <c r="L20" s="74">
        <f t="shared" si="3"/>
        <v>0</v>
      </c>
      <c r="M20" s="74">
        <f t="shared" si="3"/>
        <v>0</v>
      </c>
      <c r="N20" s="5">
        <f t="shared" si="3"/>
        <v>0</v>
      </c>
      <c r="O20" s="5">
        <f t="shared" si="3"/>
        <v>0</v>
      </c>
      <c r="P20" s="5">
        <f t="shared" si="3"/>
        <v>0</v>
      </c>
      <c r="Q20" s="5">
        <f t="shared" si="3"/>
        <v>0</v>
      </c>
      <c r="R20" s="5">
        <f t="shared" si="3"/>
        <v>0</v>
      </c>
      <c r="S20" s="5">
        <f t="shared" si="3"/>
        <v>0</v>
      </c>
    </row>
    <row r="21" spans="1:19" s="4" customFormat="1" ht="15.75" hidden="1">
      <c r="A21" s="60"/>
      <c r="B21" s="60"/>
      <c r="C21" s="60"/>
      <c r="D21" s="60"/>
      <c r="E21" s="35"/>
      <c r="F21" s="35"/>
      <c r="G21" s="35"/>
      <c r="H21" s="35"/>
      <c r="I21" s="35"/>
      <c r="J21" s="35"/>
      <c r="K21" s="75"/>
      <c r="L21" s="75"/>
      <c r="M21" s="75"/>
      <c r="N21" s="35"/>
      <c r="O21" s="35"/>
      <c r="P21" s="35"/>
      <c r="Q21" s="35"/>
      <c r="R21" s="35"/>
      <c r="S21" s="35"/>
    </row>
    <row r="22" spans="1:19" s="4" customFormat="1" ht="15.75" hidden="1">
      <c r="A22" s="59"/>
      <c r="B22" s="59"/>
      <c r="C22" s="37" t="s">
        <v>15</v>
      </c>
      <c r="D22" s="61"/>
      <c r="E22" s="16"/>
      <c r="F22" s="13"/>
      <c r="G22" s="13"/>
      <c r="H22" s="7"/>
      <c r="I22" s="7"/>
      <c r="J22" s="7"/>
      <c r="K22" s="76"/>
      <c r="L22" s="76"/>
      <c r="M22" s="76"/>
      <c r="N22" s="19"/>
      <c r="O22" s="19"/>
      <c r="P22" s="19"/>
      <c r="Q22" s="25"/>
      <c r="R22" s="25"/>
      <c r="S22" s="25"/>
    </row>
    <row r="23" spans="1:19" s="4" customFormat="1" ht="15.75" hidden="1">
      <c r="A23" s="59"/>
      <c r="B23" s="59"/>
      <c r="C23" s="37" t="s">
        <v>16</v>
      </c>
      <c r="D23" s="61"/>
      <c r="E23" s="16">
        <f>+E27/2</f>
        <v>0</v>
      </c>
      <c r="F23" s="16">
        <f t="shared" ref="F23:G23" si="4">+F27/2</f>
        <v>0</v>
      </c>
      <c r="G23" s="16">
        <f t="shared" si="4"/>
        <v>0</v>
      </c>
      <c r="H23" s="10">
        <f>+H27/2</f>
        <v>0</v>
      </c>
      <c r="I23" s="10">
        <f t="shared" ref="I23:J23" si="5">+I27/2</f>
        <v>0</v>
      </c>
      <c r="J23" s="10">
        <f t="shared" si="5"/>
        <v>0</v>
      </c>
      <c r="K23" s="77">
        <f>+K27/2</f>
        <v>0</v>
      </c>
      <c r="L23" s="77">
        <f t="shared" ref="L23:M23" si="6">+L27/2</f>
        <v>0</v>
      </c>
      <c r="M23" s="77">
        <f t="shared" si="6"/>
        <v>0</v>
      </c>
      <c r="N23" s="22">
        <f>+N27/2</f>
        <v>0</v>
      </c>
      <c r="O23" s="22">
        <f t="shared" ref="O23:P23" si="7">+O27/2</f>
        <v>0</v>
      </c>
      <c r="P23" s="22">
        <f t="shared" si="7"/>
        <v>0</v>
      </c>
      <c r="Q23" s="28">
        <f>+Q27/2</f>
        <v>0</v>
      </c>
      <c r="R23" s="28">
        <f t="shared" ref="R23:S23" si="8">+R27/2</f>
        <v>0</v>
      </c>
      <c r="S23" s="28">
        <f t="shared" si="8"/>
        <v>0</v>
      </c>
    </row>
    <row r="24" spans="1:19" s="4" customFormat="1" ht="15.75" hidden="1">
      <c r="A24" s="59"/>
      <c r="B24" s="59"/>
      <c r="C24" s="38" t="s">
        <v>17</v>
      </c>
      <c r="D24" s="61"/>
      <c r="E24" s="16">
        <f>ROUNDUP(+E27*0.8,0)</f>
        <v>0</v>
      </c>
      <c r="F24" s="16">
        <f t="shared" ref="F24:G24" si="9">ROUNDUP(+F27*0.8,0)</f>
        <v>0</v>
      </c>
      <c r="G24" s="16">
        <f t="shared" si="9"/>
        <v>0</v>
      </c>
      <c r="H24" s="10">
        <f>ROUNDUP(+H27*0.8,0)</f>
        <v>0</v>
      </c>
      <c r="I24" s="10">
        <f t="shared" ref="I24:J24" si="10">ROUNDUP(+I27*0.8,0)</f>
        <v>0</v>
      </c>
      <c r="J24" s="10">
        <f t="shared" si="10"/>
        <v>0</v>
      </c>
      <c r="K24" s="77">
        <f>ROUNDUP(+K27*0.8,0)</f>
        <v>0</v>
      </c>
      <c r="L24" s="77">
        <f t="shared" ref="L24:M24" si="11">ROUNDUP(+L27*0.8,0)</f>
        <v>0</v>
      </c>
      <c r="M24" s="77">
        <f t="shared" si="11"/>
        <v>0</v>
      </c>
      <c r="N24" s="22">
        <f>ROUNDUP(+N27*0.8,0)</f>
        <v>0</v>
      </c>
      <c r="O24" s="22">
        <f t="shared" ref="O24:P24" si="12">ROUNDUP(+O27*0.8,0)</f>
        <v>0</v>
      </c>
      <c r="P24" s="22">
        <f t="shared" si="12"/>
        <v>0</v>
      </c>
      <c r="Q24" s="28">
        <f>ROUNDUP(+Q27*0.8,0)</f>
        <v>0</v>
      </c>
      <c r="R24" s="28">
        <f t="shared" ref="R24:S24" si="13">ROUNDUP(+R27*0.8,0)</f>
        <v>0</v>
      </c>
      <c r="S24" s="28">
        <f t="shared" si="13"/>
        <v>0</v>
      </c>
    </row>
    <row r="25" spans="1:19" s="4" customFormat="1" ht="15.75" hidden="1">
      <c r="A25" s="59"/>
      <c r="B25" s="59"/>
      <c r="C25" s="38"/>
      <c r="D25" s="61"/>
      <c r="E25" s="39">
        <f>+E24-ROUNDUP(E23,0)</f>
        <v>0</v>
      </c>
      <c r="F25" s="39">
        <f t="shared" ref="F25:G25" si="14">+F24-ROUNDUP(F23,0)</f>
        <v>0</v>
      </c>
      <c r="G25" s="39">
        <f t="shared" si="14"/>
        <v>0</v>
      </c>
      <c r="H25" s="40">
        <f>+H24-ROUNDUP(H23,0)</f>
        <v>0</v>
      </c>
      <c r="I25" s="40">
        <f t="shared" ref="I25:J25" si="15">+I24-ROUNDUP(I23,0)</f>
        <v>0</v>
      </c>
      <c r="J25" s="40">
        <f t="shared" si="15"/>
        <v>0</v>
      </c>
      <c r="K25" s="78">
        <f>+K24-ROUNDUP(K23,0)</f>
        <v>0</v>
      </c>
      <c r="L25" s="78">
        <f t="shared" ref="L25:M25" si="16">+L24-ROUNDUP(L23,0)</f>
        <v>0</v>
      </c>
      <c r="M25" s="78">
        <f t="shared" si="16"/>
        <v>0</v>
      </c>
      <c r="N25" s="41">
        <f>+N24-ROUNDUP(N23,0)</f>
        <v>0</v>
      </c>
      <c r="O25" s="41">
        <f t="shared" ref="O25:P25" si="17">+O24-ROUNDUP(O23,0)</f>
        <v>0</v>
      </c>
      <c r="P25" s="41">
        <f t="shared" si="17"/>
        <v>0</v>
      </c>
      <c r="Q25" s="42">
        <f>+Q24-ROUNDUP(Q23,0)</f>
        <v>0</v>
      </c>
      <c r="R25" s="42">
        <f t="shared" ref="R25:S25" si="18">+R24-ROUNDUP(R23,0)</f>
        <v>0</v>
      </c>
      <c r="S25" s="42">
        <f t="shared" si="18"/>
        <v>0</v>
      </c>
    </row>
    <row r="26" spans="1:19" s="4" customFormat="1" ht="15.75" hidden="1">
      <c r="A26" s="59"/>
      <c r="B26" s="59"/>
      <c r="C26" s="37" t="s">
        <v>18</v>
      </c>
      <c r="D26" s="61"/>
      <c r="E26" s="16">
        <f>+E27*0.2</f>
        <v>0</v>
      </c>
      <c r="F26" s="16">
        <f t="shared" ref="F26:G26" si="19">+F27*0.2</f>
        <v>0</v>
      </c>
      <c r="G26" s="16">
        <f t="shared" si="19"/>
        <v>0</v>
      </c>
      <c r="H26" s="10">
        <f>+H27*0.2</f>
        <v>0</v>
      </c>
      <c r="I26" s="10">
        <f t="shared" ref="I26:J26" si="20">+I27*0.2</f>
        <v>0</v>
      </c>
      <c r="J26" s="10">
        <f t="shared" si="20"/>
        <v>0</v>
      </c>
      <c r="K26" s="77">
        <f>+K27*0.2</f>
        <v>0</v>
      </c>
      <c r="L26" s="77">
        <f t="shared" ref="L26:M26" si="21">+L27*0.2</f>
        <v>0</v>
      </c>
      <c r="M26" s="77">
        <f t="shared" si="21"/>
        <v>0</v>
      </c>
      <c r="N26" s="22">
        <f>+N27*0.2</f>
        <v>0</v>
      </c>
      <c r="O26" s="22">
        <f t="shared" ref="O26:P26" si="22">+O27*0.2</f>
        <v>0</v>
      </c>
      <c r="P26" s="22">
        <f t="shared" si="22"/>
        <v>0</v>
      </c>
      <c r="Q26" s="28">
        <f>+Q27*0.2</f>
        <v>0</v>
      </c>
      <c r="R26" s="28">
        <f t="shared" ref="R26:S26" si="23">+R27*0.2</f>
        <v>0</v>
      </c>
      <c r="S26" s="28">
        <f t="shared" si="23"/>
        <v>0</v>
      </c>
    </row>
    <row r="27" spans="1:19" s="4" customFormat="1" ht="15.75" hidden="1">
      <c r="A27" s="59"/>
      <c r="B27" s="59"/>
      <c r="C27" s="37" t="s">
        <v>19</v>
      </c>
      <c r="D27" s="61"/>
      <c r="E27" s="97">
        <f>IF(E20&gt;6,IF(E20&gt;301,0,(+E17/8+(+E18+E19)/12)),0)</f>
        <v>0</v>
      </c>
      <c r="F27" s="97">
        <f t="shared" ref="F27:S27" si="24">IF(F20&gt;6,IF(F20&gt;301,0,(+F17/8+(+F18+F19)/12)),0)</f>
        <v>0</v>
      </c>
      <c r="G27" s="97">
        <f t="shared" si="24"/>
        <v>0</v>
      </c>
      <c r="H27" s="97">
        <f t="shared" si="24"/>
        <v>0</v>
      </c>
      <c r="I27" s="97">
        <f t="shared" si="24"/>
        <v>0</v>
      </c>
      <c r="J27" s="97">
        <f t="shared" si="24"/>
        <v>0</v>
      </c>
      <c r="K27" s="97">
        <f t="shared" si="24"/>
        <v>0</v>
      </c>
      <c r="L27" s="97">
        <f t="shared" si="24"/>
        <v>0</v>
      </c>
      <c r="M27" s="97">
        <f t="shared" si="24"/>
        <v>0</v>
      </c>
      <c r="N27" s="97">
        <f t="shared" si="24"/>
        <v>0</v>
      </c>
      <c r="O27" s="97">
        <f t="shared" si="24"/>
        <v>0</v>
      </c>
      <c r="P27" s="97">
        <f t="shared" si="24"/>
        <v>0</v>
      </c>
      <c r="Q27" s="97">
        <f t="shared" si="24"/>
        <v>0</v>
      </c>
      <c r="R27" s="97">
        <f t="shared" si="24"/>
        <v>0</v>
      </c>
      <c r="S27" s="97">
        <f t="shared" si="24"/>
        <v>0</v>
      </c>
    </row>
    <row r="28" spans="1:19" s="4" customFormat="1" ht="15.75" hidden="1">
      <c r="A28" s="59"/>
      <c r="B28" s="59"/>
      <c r="C28" s="37" t="s">
        <v>20</v>
      </c>
      <c r="D28" s="61"/>
      <c r="E28" s="39">
        <f>IF(E20&gt;50,E27+1,E27)</f>
        <v>0</v>
      </c>
      <c r="F28" s="39">
        <f t="shared" ref="F28:G28" si="25">IF(F20&gt;50,F27+1,F27)</f>
        <v>0</v>
      </c>
      <c r="G28" s="39">
        <f t="shared" si="25"/>
        <v>0</v>
      </c>
      <c r="H28" s="40">
        <f>IF(H20&gt;50,H27+1,H27)</f>
        <v>0</v>
      </c>
      <c r="I28" s="40">
        <f t="shared" ref="I28:J28" si="26">IF(I20&gt;50,I27+1,I27)</f>
        <v>0</v>
      </c>
      <c r="J28" s="40">
        <f t="shared" si="26"/>
        <v>0</v>
      </c>
      <c r="K28" s="78">
        <f>IF(K20&gt;50,K27+1,K27)</f>
        <v>0</v>
      </c>
      <c r="L28" s="78">
        <f t="shared" ref="L28:M28" si="27">IF(L20&gt;50,L27+1,L27)</f>
        <v>0</v>
      </c>
      <c r="M28" s="78">
        <f t="shared" si="27"/>
        <v>0</v>
      </c>
      <c r="N28" s="41">
        <f>IF(N20&gt;50,N27+1,N27)</f>
        <v>0</v>
      </c>
      <c r="O28" s="41">
        <f t="shared" ref="O28:P28" si="28">IF(O20&gt;50,O27+1,O27)</f>
        <v>0</v>
      </c>
      <c r="P28" s="41">
        <f t="shared" si="28"/>
        <v>0</v>
      </c>
      <c r="Q28" s="42">
        <f>IF(Q20&gt;50,Q27+1,Q27)</f>
        <v>0</v>
      </c>
      <c r="R28" s="42">
        <f t="shared" ref="R28:S28" si="29">IF(R20&gt;50,R27+1,R27)</f>
        <v>0</v>
      </c>
      <c r="S28" s="42">
        <f t="shared" si="29"/>
        <v>0</v>
      </c>
    </row>
    <row r="29" spans="1:19" s="4" customFormat="1" ht="15.75" hidden="1">
      <c r="A29" s="59"/>
      <c r="B29" s="59"/>
      <c r="C29" s="37"/>
      <c r="D29" s="61"/>
      <c r="E29" s="43" t="str">
        <f>IF(E20&gt;300,"dépassement de l'effectif autorisé"," ")</f>
        <v xml:space="preserve"> </v>
      </c>
      <c r="F29" s="43" t="str">
        <f t="shared" ref="F29:G29" si="30">IF(F20&gt;300,"dépassement de l'effectif autorisé"," ")</f>
        <v xml:space="preserve"> </v>
      </c>
      <c r="G29" s="43" t="str">
        <f t="shared" si="30"/>
        <v xml:space="preserve"> </v>
      </c>
      <c r="H29" s="44" t="str">
        <f>IF(H20&gt;300,"dépassement de l'effectif autorisé"," ")</f>
        <v xml:space="preserve"> </v>
      </c>
      <c r="I29" s="44" t="str">
        <f t="shared" ref="I29:J29" si="31">IF(I20&gt;300,"dépassement de l'effectif autorisé"," ")</f>
        <v xml:space="preserve"> </v>
      </c>
      <c r="J29" s="44" t="str">
        <f t="shared" si="31"/>
        <v xml:space="preserve"> </v>
      </c>
      <c r="K29" s="79" t="str">
        <f>IF(K20&gt;300,"dépassement de l'effectif autorisé"," ")</f>
        <v xml:space="preserve"> </v>
      </c>
      <c r="L29" s="79" t="str">
        <f t="shared" ref="L29:M29" si="32">IF(L20&gt;300,"dépassement de l'effectif autorisé"," ")</f>
        <v xml:space="preserve"> </v>
      </c>
      <c r="M29" s="79" t="str">
        <f t="shared" si="32"/>
        <v xml:space="preserve"> </v>
      </c>
      <c r="N29" s="45" t="str">
        <f>IF(N20&gt;300,"dépassement de l'effectif autorisé"," ")</f>
        <v xml:space="preserve"> </v>
      </c>
      <c r="O29" s="45" t="str">
        <f t="shared" ref="O29:P29" si="33">IF(O20&gt;300,"dépassement de l'effectif autorisé"," ")</f>
        <v xml:space="preserve"> </v>
      </c>
      <c r="P29" s="45" t="str">
        <f t="shared" si="33"/>
        <v xml:space="preserve"> </v>
      </c>
      <c r="Q29" s="46" t="str">
        <f>IF(Q20&gt;300,"dépassement de l'effectif autorisé"," ")</f>
        <v xml:space="preserve"> </v>
      </c>
      <c r="R29" s="46" t="str">
        <f t="shared" ref="R29:S29" si="34">IF(R20&gt;300,"dépassement de l'effectif autorisé"," ")</f>
        <v xml:space="preserve"> </v>
      </c>
      <c r="S29" s="46" t="str">
        <f t="shared" si="34"/>
        <v xml:space="preserve"> </v>
      </c>
    </row>
    <row r="30" spans="1:19" s="4" customFormat="1" ht="15.75">
      <c r="A30" s="59"/>
      <c r="B30" s="59"/>
      <c r="C30" s="37"/>
      <c r="D30" s="61"/>
      <c r="E30" s="43" t="str">
        <f>IF(IF(E20&gt;0,E20,13)&lt;8,"un centre de loisirs reçoit au minimum 8 mineurs"," ")</f>
        <v xml:space="preserve"> </v>
      </c>
      <c r="F30" s="43" t="str">
        <f t="shared" ref="F30:G30" si="35">IF(IF(F20&gt;0,F20,13)&lt;8,"un centre de loisirs reçoit au minimum 8 mineurs"," ")</f>
        <v xml:space="preserve"> </v>
      </c>
      <c r="G30" s="43" t="str">
        <f t="shared" si="35"/>
        <v xml:space="preserve"> </v>
      </c>
      <c r="H30" s="44" t="str">
        <f>IF(IF(H20&gt;0,H20,13)&lt;8,"un centre de loisirs reçoit au minimum 8 mineurs"," ")</f>
        <v xml:space="preserve"> </v>
      </c>
      <c r="I30" s="44" t="str">
        <f t="shared" ref="I30:J30" si="36">IF(IF(I20&gt;0,I20,13)&lt;8,"un centre de loisirs reçoit au minimum 8 mineurs"," ")</f>
        <v xml:space="preserve"> </v>
      </c>
      <c r="J30" s="44" t="str">
        <f t="shared" si="36"/>
        <v xml:space="preserve"> </v>
      </c>
      <c r="K30" s="79" t="str">
        <f>IF(IF(K20&gt;0,K20,13)&lt;8,"un centre de loisirs reçoit au minimum 8 mineurs"," ")</f>
        <v xml:space="preserve"> </v>
      </c>
      <c r="L30" s="79" t="str">
        <f t="shared" ref="L30:M30" si="37">IF(IF(L20&gt;0,L20,13)&lt;8,"un centre de loisirs reçoit au minimum 8 mineurs"," ")</f>
        <v xml:space="preserve"> </v>
      </c>
      <c r="M30" s="79" t="str">
        <f t="shared" si="37"/>
        <v xml:space="preserve"> </v>
      </c>
      <c r="N30" s="45" t="str">
        <f>IF(IF(N20&gt;0,N20,13)&lt;8,"un centre de loisirs reçoit au minimum 8 mineurs"," ")</f>
        <v xml:space="preserve"> </v>
      </c>
      <c r="O30" s="45" t="str">
        <f t="shared" ref="O30:P30" si="38">IF(IF(O20&gt;0,O20,13)&lt;8,"un centre de loisirs reçoit au minimum 8 mineurs"," ")</f>
        <v xml:space="preserve"> </v>
      </c>
      <c r="P30" s="45" t="str">
        <f t="shared" si="38"/>
        <v xml:space="preserve"> </v>
      </c>
      <c r="Q30" s="46" t="str">
        <f>IF(IF(Q20&gt;0,Q20,13)&lt;8,"un centre de loisirs reçoit au minimum 8 mineurs"," ")</f>
        <v xml:space="preserve"> </v>
      </c>
      <c r="R30" s="46" t="str">
        <f t="shared" ref="R30:S30" si="39">IF(IF(R20&gt;0,R20,13)&lt;8,"un centre de loisirs reçoit au minimum 8 mineurs"," ")</f>
        <v xml:space="preserve"> </v>
      </c>
      <c r="S30" s="46" t="str">
        <f t="shared" si="39"/>
        <v xml:space="preserve"> </v>
      </c>
    </row>
    <row r="31" spans="1:19" s="4" customFormat="1" ht="15.75">
      <c r="A31" s="59"/>
      <c r="B31" s="59"/>
      <c r="C31" s="47" t="s">
        <v>21</v>
      </c>
      <c r="D31" s="61"/>
      <c r="E31" s="14">
        <f>IF(E27&lt;=0,0,+ROUNDUP(E23,0))</f>
        <v>0</v>
      </c>
      <c r="F31" s="14">
        <f t="shared" ref="F31:G31" si="40">IF(F27&lt;=0,0,+ROUNDUP(F23,0))</f>
        <v>0</v>
      </c>
      <c r="G31" s="14">
        <f t="shared" si="40"/>
        <v>0</v>
      </c>
      <c r="H31" s="8">
        <f>IF(H27&lt;=0,0,+ROUNDUP(H23,0))</f>
        <v>0</v>
      </c>
      <c r="I31" s="8">
        <f t="shared" ref="I31:J31" si="41">IF(I27&lt;=0,0,+ROUNDUP(I23,0))</f>
        <v>0</v>
      </c>
      <c r="J31" s="8">
        <f t="shared" si="41"/>
        <v>0</v>
      </c>
      <c r="K31" s="80">
        <f>IF(K27&lt;=0,0,+ROUNDUP(K23,0))</f>
        <v>0</v>
      </c>
      <c r="L31" s="80">
        <f t="shared" ref="L31:M31" si="42">IF(L27&lt;=0,0,+ROUNDUP(L23,0))</f>
        <v>0</v>
      </c>
      <c r="M31" s="80">
        <f t="shared" si="42"/>
        <v>0</v>
      </c>
      <c r="N31" s="20">
        <f>IF(N27&lt;=0,0,+ROUNDUP(N23,0))</f>
        <v>0</v>
      </c>
      <c r="O31" s="20">
        <f t="shared" ref="O31:P31" si="43">IF(O27&lt;=0,0,+ROUNDUP(O23,0))</f>
        <v>0</v>
      </c>
      <c r="P31" s="20">
        <f t="shared" si="43"/>
        <v>0</v>
      </c>
      <c r="Q31" s="26">
        <f>IF(Q27&lt;=0,0,+ROUNDUP(Q23,0))</f>
        <v>0</v>
      </c>
      <c r="R31" s="26">
        <f t="shared" ref="R31:S31" si="44">IF(R27&lt;=0,0,+ROUNDUP(R23,0))</f>
        <v>0</v>
      </c>
      <c r="S31" s="26">
        <f t="shared" si="44"/>
        <v>0</v>
      </c>
    </row>
    <row r="32" spans="1:19" s="4" customFormat="1" ht="15.75">
      <c r="A32" s="59"/>
      <c r="B32" s="59"/>
      <c r="C32" s="47" t="s">
        <v>22</v>
      </c>
      <c r="D32" s="61"/>
      <c r="E32" s="15">
        <f>IF(E27&lt;1,0,E25)</f>
        <v>0</v>
      </c>
      <c r="F32" s="15">
        <f t="shared" ref="F32:G32" si="45">IF(F27&lt;1,0,F25)</f>
        <v>0</v>
      </c>
      <c r="G32" s="15">
        <f t="shared" si="45"/>
        <v>0</v>
      </c>
      <c r="H32" s="9">
        <f>IF(H27&lt;1,0,H25)</f>
        <v>0</v>
      </c>
      <c r="I32" s="9">
        <f t="shared" ref="I32:J32" si="46">IF(I27&lt;1,0,I25)</f>
        <v>0</v>
      </c>
      <c r="J32" s="9">
        <f t="shared" si="46"/>
        <v>0</v>
      </c>
      <c r="K32" s="81">
        <f>IF(K27&lt;1,0,K25)</f>
        <v>0</v>
      </c>
      <c r="L32" s="81">
        <f t="shared" ref="L32:M32" si="47">IF(L27&lt;1,0,L25)</f>
        <v>0</v>
      </c>
      <c r="M32" s="81">
        <f t="shared" si="47"/>
        <v>0</v>
      </c>
      <c r="N32" s="21">
        <f>IF(N27&lt;1,0,N25)</f>
        <v>0</v>
      </c>
      <c r="O32" s="21">
        <f t="shared" ref="O32:P32" si="48">IF(O27&lt;1,0,O25)</f>
        <v>0</v>
      </c>
      <c r="P32" s="21">
        <f t="shared" si="48"/>
        <v>0</v>
      </c>
      <c r="Q32" s="27">
        <f>IF(Q27&lt;1,0,Q25)</f>
        <v>0</v>
      </c>
      <c r="R32" s="27">
        <f t="shared" ref="R32:S32" si="49">IF(R27&lt;1,0,R25)</f>
        <v>0</v>
      </c>
      <c r="S32" s="27">
        <f t="shared" si="49"/>
        <v>0</v>
      </c>
    </row>
    <row r="33" spans="1:19" s="4" customFormat="1" ht="15.75">
      <c r="A33" s="59"/>
      <c r="B33" s="59"/>
      <c r="C33" s="47" t="s">
        <v>23</v>
      </c>
      <c r="D33" s="61"/>
      <c r="E33" s="14">
        <f>IF(E27&lt;1,0,+E34-E31-E32)</f>
        <v>0</v>
      </c>
      <c r="F33" s="14">
        <f t="shared" ref="F33:G33" si="50">IF(F27&lt;1,0,+F34-F31-F32)</f>
        <v>0</v>
      </c>
      <c r="G33" s="14">
        <f t="shared" si="50"/>
        <v>0</v>
      </c>
      <c r="H33" s="8">
        <f>IF(H27&lt;1,0,+H34-H31-H32)</f>
        <v>0</v>
      </c>
      <c r="I33" s="8">
        <f t="shared" ref="I33:J33" si="51">IF(I27&lt;1,0,+I34-I31-I32)</f>
        <v>0</v>
      </c>
      <c r="J33" s="8">
        <f t="shared" si="51"/>
        <v>0</v>
      </c>
      <c r="K33" s="80">
        <f>IF(K27&lt;1,0,+K34-K31-K32)</f>
        <v>0</v>
      </c>
      <c r="L33" s="80">
        <f t="shared" ref="L33:M33" si="52">IF(L27&lt;1,0,+L34-L31-L32)</f>
        <v>0</v>
      </c>
      <c r="M33" s="80">
        <f t="shared" si="52"/>
        <v>0</v>
      </c>
      <c r="N33" s="20">
        <f>IF(N27&lt;1,0,+N34-N31-N32)</f>
        <v>0</v>
      </c>
      <c r="O33" s="20">
        <f t="shared" ref="O33:P33" si="53">IF(O27&lt;1,0,+O34-O31-O32)</f>
        <v>0</v>
      </c>
      <c r="P33" s="20">
        <f t="shared" si="53"/>
        <v>0</v>
      </c>
      <c r="Q33" s="26">
        <f>IF(Q27&lt;1,0,+Q34-Q31-Q32)</f>
        <v>0</v>
      </c>
      <c r="R33" s="26">
        <f t="shared" ref="R33:S33" si="54">IF(R27&lt;1,0,+R34-R31-R32)</f>
        <v>0</v>
      </c>
      <c r="S33" s="26">
        <f t="shared" si="54"/>
        <v>0</v>
      </c>
    </row>
    <row r="34" spans="1:19" s="4" customFormat="1" ht="15.75">
      <c r="A34" s="59"/>
      <c r="B34" s="59"/>
      <c r="C34" s="47"/>
      <c r="D34" s="61"/>
      <c r="E34" s="14">
        <f>IF(E27&lt;1,0,+ROUNDUP(E27,0))</f>
        <v>0</v>
      </c>
      <c r="F34" s="14">
        <f t="shared" ref="F34:G34" si="55">IF(F27&lt;1,0,+ROUNDUP(F27,0))</f>
        <v>0</v>
      </c>
      <c r="G34" s="14">
        <f t="shared" si="55"/>
        <v>0</v>
      </c>
      <c r="H34" s="8">
        <f>IF(H27&lt;1,0,+ROUNDUP(H27,0))</f>
        <v>0</v>
      </c>
      <c r="I34" s="8">
        <f t="shared" ref="I34:J34" si="56">IF(I27&lt;1,0,+ROUNDUP(I27,0))</f>
        <v>0</v>
      </c>
      <c r="J34" s="8">
        <f t="shared" si="56"/>
        <v>0</v>
      </c>
      <c r="K34" s="80">
        <f>IF(K27&lt;1,0,+ROUNDUP(K27,0))</f>
        <v>0</v>
      </c>
      <c r="L34" s="80">
        <f t="shared" ref="L34:M34" si="57">IF(L27&lt;1,0,+ROUNDUP(L27,0))</f>
        <v>0</v>
      </c>
      <c r="M34" s="80">
        <f t="shared" si="57"/>
        <v>0</v>
      </c>
      <c r="N34" s="20">
        <f>IF(N27&lt;1,0,+ROUNDUP(N27,0))</f>
        <v>0</v>
      </c>
      <c r="O34" s="20">
        <f t="shared" ref="O34:P34" si="58">IF(O27&lt;1,0,+ROUNDUP(O27,0))</f>
        <v>0</v>
      </c>
      <c r="P34" s="20">
        <f t="shared" si="58"/>
        <v>0</v>
      </c>
      <c r="Q34" s="26">
        <f>IF(Q27&lt;1,0,+ROUNDUP(Q27,0))</f>
        <v>0</v>
      </c>
      <c r="R34" s="26">
        <f t="shared" ref="R34:S34" si="59">IF(R27&lt;1,0,+ROUNDUP(R27,0))</f>
        <v>0</v>
      </c>
      <c r="S34" s="26">
        <f t="shared" si="59"/>
        <v>0</v>
      </c>
    </row>
    <row r="35" spans="1:19" s="4" customFormat="1" ht="15.75">
      <c r="A35" s="59"/>
      <c r="B35" s="59"/>
      <c r="C35" s="48" t="s">
        <v>24</v>
      </c>
      <c r="D35" s="61"/>
      <c r="E35" s="14">
        <f>SUM(E31:E33)</f>
        <v>0</v>
      </c>
      <c r="F35" s="14">
        <f t="shared" ref="F35:G35" si="60">SUM(F31:F33)</f>
        <v>0</v>
      </c>
      <c r="G35" s="14">
        <f t="shared" si="60"/>
        <v>0</v>
      </c>
      <c r="H35" s="8">
        <f>SUM(H31:H33)</f>
        <v>0</v>
      </c>
      <c r="I35" s="8">
        <f t="shared" ref="I35:J35" si="61">SUM(I31:I33)</f>
        <v>0</v>
      </c>
      <c r="J35" s="8">
        <f t="shared" si="61"/>
        <v>0</v>
      </c>
      <c r="K35" s="80">
        <f>SUM(K31:K33)</f>
        <v>0</v>
      </c>
      <c r="L35" s="80">
        <f t="shared" ref="L35:M35" si="62">SUM(L31:L33)</f>
        <v>0</v>
      </c>
      <c r="M35" s="80">
        <f t="shared" si="62"/>
        <v>0</v>
      </c>
      <c r="N35" s="20">
        <f>SUM(N31:N33)</f>
        <v>0</v>
      </c>
      <c r="O35" s="20">
        <f t="shared" ref="O35:P35" si="63">SUM(O31:O33)</f>
        <v>0</v>
      </c>
      <c r="P35" s="20">
        <f t="shared" si="63"/>
        <v>0</v>
      </c>
      <c r="Q35" s="26">
        <f>SUM(Q31:Q33)</f>
        <v>0</v>
      </c>
      <c r="R35" s="26">
        <f t="shared" ref="R35:S35" si="64">SUM(R31:R33)</f>
        <v>0</v>
      </c>
      <c r="S35" s="26">
        <f t="shared" si="64"/>
        <v>0</v>
      </c>
    </row>
    <row r="36" spans="1:19" s="4" customFormat="1" ht="15.75">
      <c r="A36" s="59"/>
      <c r="B36" s="59"/>
      <c r="C36" s="47" t="s">
        <v>25</v>
      </c>
      <c r="D36" s="61"/>
      <c r="E36" s="16"/>
      <c r="F36" s="13"/>
      <c r="G36" s="13"/>
      <c r="H36" s="10"/>
      <c r="I36" s="7"/>
      <c r="J36" s="7"/>
      <c r="K36" s="77"/>
      <c r="L36" s="76"/>
      <c r="M36" s="76"/>
      <c r="N36" s="22"/>
      <c r="O36" s="19"/>
      <c r="P36" s="19"/>
      <c r="Q36" s="28"/>
      <c r="R36" s="25"/>
      <c r="S36" s="25"/>
    </row>
    <row r="37" spans="1:19" s="4" customFormat="1" ht="15.75">
      <c r="A37" s="59"/>
      <c r="B37" s="59"/>
      <c r="C37" s="47" t="s">
        <v>26</v>
      </c>
      <c r="D37" s="61"/>
      <c r="E37" s="17" t="str">
        <f>+IF(E20&gt;0,1,"")</f>
        <v/>
      </c>
      <c r="F37" s="17" t="str">
        <f t="shared" ref="F37:G37" si="65">+IF(F20&gt;0,1,"")</f>
        <v/>
      </c>
      <c r="G37" s="17" t="str">
        <f t="shared" si="65"/>
        <v/>
      </c>
      <c r="H37" s="11" t="str">
        <f>+IF(H20&gt;0,1,"")</f>
        <v/>
      </c>
      <c r="I37" s="11" t="str">
        <f t="shared" ref="I37:J37" si="66">+IF(I20&gt;0,1,"")</f>
        <v/>
      </c>
      <c r="J37" s="11" t="str">
        <f t="shared" si="66"/>
        <v/>
      </c>
      <c r="K37" s="82" t="str">
        <f>+IF(K20&gt;0,1,"")</f>
        <v/>
      </c>
      <c r="L37" s="82" t="str">
        <f t="shared" ref="L37:M37" si="67">+IF(L20&gt;0,1,"")</f>
        <v/>
      </c>
      <c r="M37" s="82" t="str">
        <f t="shared" si="67"/>
        <v/>
      </c>
      <c r="N37" s="23" t="str">
        <f>+IF(N20&gt;0,1,"")</f>
        <v/>
      </c>
      <c r="O37" s="23" t="str">
        <f t="shared" ref="O37:P37" si="68">+IF(O20&gt;0,1,"")</f>
        <v/>
      </c>
      <c r="P37" s="23" t="str">
        <f t="shared" si="68"/>
        <v/>
      </c>
      <c r="Q37" s="29" t="str">
        <f>+IF(Q20&gt;0,1,"")</f>
        <v/>
      </c>
      <c r="R37" s="29" t="str">
        <f t="shared" ref="R37:S37" si="69">+IF(R20&gt;0,1,"")</f>
        <v/>
      </c>
      <c r="S37" s="29" t="str">
        <f t="shared" si="69"/>
        <v/>
      </c>
    </row>
    <row r="38" spans="1:19" s="4" customFormat="1" ht="15.75">
      <c r="A38" s="59"/>
      <c r="B38" s="59"/>
      <c r="C38" s="49" t="s">
        <v>27</v>
      </c>
      <c r="D38" s="61"/>
      <c r="E38" s="18">
        <f>IF(E20&gt;7,ROUNDUP(+E28,0),0)</f>
        <v>0</v>
      </c>
      <c r="F38" s="18">
        <f t="shared" ref="F38:G38" si="70">IF(F20&gt;7,ROUNDUP(+F28,0),0)</f>
        <v>0</v>
      </c>
      <c r="G38" s="18">
        <f t="shared" si="70"/>
        <v>0</v>
      </c>
      <c r="H38" s="12">
        <f>IF(H20&gt;7,ROUNDUP(+H28,0),0)</f>
        <v>0</v>
      </c>
      <c r="I38" s="12">
        <f t="shared" ref="I38:J38" si="71">IF(I20&gt;7,ROUNDUP(+I28,0),0)</f>
        <v>0</v>
      </c>
      <c r="J38" s="12">
        <f t="shared" si="71"/>
        <v>0</v>
      </c>
      <c r="K38" s="83">
        <f>IF(K20&gt;7,ROUNDUP(+K28,0),0)</f>
        <v>0</v>
      </c>
      <c r="L38" s="83">
        <f t="shared" ref="L38:M38" si="72">IF(L20&gt;7,ROUNDUP(+L28,0),0)</f>
        <v>0</v>
      </c>
      <c r="M38" s="83">
        <f t="shared" si="72"/>
        <v>0</v>
      </c>
      <c r="N38" s="24">
        <f>IF(N20&gt;7,ROUNDUP(+N28,0),0)</f>
        <v>0</v>
      </c>
      <c r="O38" s="24">
        <f t="shared" ref="O38:P38" si="73">IF(O20&gt;7,ROUNDUP(+O28,0),0)</f>
        <v>0</v>
      </c>
      <c r="P38" s="24">
        <f t="shared" si="73"/>
        <v>0</v>
      </c>
      <c r="Q38" s="30">
        <f>IF(Q20&gt;7,ROUNDUP(+Q28,0),0)</f>
        <v>0</v>
      </c>
      <c r="R38" s="30">
        <f t="shared" ref="R38:S38" si="74">IF(R20&gt;7,ROUNDUP(+R28,0),0)</f>
        <v>0</v>
      </c>
      <c r="S38" s="30">
        <f t="shared" si="74"/>
        <v>0</v>
      </c>
    </row>
    <row r="39" spans="1:19" s="4" customFormat="1" ht="63">
      <c r="A39" s="59"/>
      <c r="B39" s="59"/>
      <c r="C39" s="47"/>
      <c r="D39" s="61"/>
      <c r="E39" s="31" t="s">
        <v>29</v>
      </c>
      <c r="F39" s="31" t="s">
        <v>28</v>
      </c>
      <c r="G39" s="31" t="s">
        <v>28</v>
      </c>
      <c r="H39" s="32" t="s">
        <v>28</v>
      </c>
      <c r="I39" s="32" t="s">
        <v>28</v>
      </c>
      <c r="J39" s="32" t="s">
        <v>28</v>
      </c>
      <c r="K39" s="84" t="s">
        <v>28</v>
      </c>
      <c r="L39" s="84" t="s">
        <v>28</v>
      </c>
      <c r="M39" s="84" t="s">
        <v>28</v>
      </c>
      <c r="N39" s="33" t="s">
        <v>28</v>
      </c>
      <c r="O39" s="33" t="s">
        <v>28</v>
      </c>
      <c r="P39" s="33" t="s">
        <v>28</v>
      </c>
      <c r="Q39" s="34" t="s">
        <v>28</v>
      </c>
      <c r="R39" s="34" t="s">
        <v>28</v>
      </c>
      <c r="S39" s="34" t="s">
        <v>28</v>
      </c>
    </row>
    <row r="40" spans="1:19" ht="117">
      <c r="A40" s="62"/>
      <c r="B40" s="62"/>
      <c r="C40" s="47"/>
      <c r="D40" s="62"/>
      <c r="E40" s="31" t="s">
        <v>30</v>
      </c>
      <c r="F40" s="31" t="s">
        <v>30</v>
      </c>
      <c r="G40" s="31" t="s">
        <v>30</v>
      </c>
      <c r="H40" s="32" t="s">
        <v>30</v>
      </c>
      <c r="I40" s="32" t="s">
        <v>30</v>
      </c>
      <c r="J40" s="32" t="s">
        <v>30</v>
      </c>
      <c r="K40" s="84" t="s">
        <v>30</v>
      </c>
      <c r="L40" s="84" t="s">
        <v>30</v>
      </c>
      <c r="M40" s="84" t="s">
        <v>30</v>
      </c>
      <c r="N40" s="33" t="s">
        <v>30</v>
      </c>
      <c r="O40" s="33" t="s">
        <v>30</v>
      </c>
      <c r="P40" s="33" t="s">
        <v>30</v>
      </c>
      <c r="Q40" s="34" t="s">
        <v>30</v>
      </c>
      <c r="R40" s="34" t="s">
        <v>30</v>
      </c>
      <c r="S40" s="34" t="s">
        <v>30</v>
      </c>
    </row>
    <row r="41" spans="1:19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85"/>
      <c r="L41" s="85"/>
      <c r="M41" s="85"/>
      <c r="N41" s="36"/>
      <c r="O41" s="36"/>
      <c r="P41" s="36"/>
      <c r="Q41" s="36"/>
      <c r="R41" s="36"/>
      <c r="S41" s="36"/>
    </row>
  </sheetData>
  <protectedRanges>
    <protectedRange password="D957" sqref="A11:S40" name="Plage1"/>
  </protectedRanges>
  <mergeCells count="12">
    <mergeCell ref="E15:S15"/>
    <mergeCell ref="E16:G16"/>
    <mergeCell ref="H16:J16"/>
    <mergeCell ref="K16:M16"/>
    <mergeCell ref="N16:P16"/>
    <mergeCell ref="Q16:S16"/>
    <mergeCell ref="Q1:S1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SEMAINE 1</vt:lpstr>
      <vt:lpstr>SEMAINE 2</vt:lpstr>
      <vt:lpstr>SEMAINE 3</vt:lpstr>
      <vt:lpstr>SEMAINE 4</vt:lpstr>
      <vt:lpstr>SEMAINE 5</vt:lpstr>
      <vt:lpstr>Mercredis</vt:lpstr>
    </vt:vector>
  </TitlesOfParts>
  <Company>DEFI Informatique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2013-03-25T08:01:09Z</dcterms:created>
  <dcterms:modified xsi:type="dcterms:W3CDTF">2014-01-13T14:16:18Z</dcterms:modified>
</cp:coreProperties>
</file>