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Default Extension="doc" ContentType="application/msword"/>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3980" yWindow="4245" windowWidth="13050" windowHeight="7920" tabRatio="761"/>
  </bookViews>
  <sheets>
    <sheet name="Guide utilisateur" sheetId="1" r:id="rId1"/>
    <sheet name="Vos interlocuteurs" sheetId="2" r:id="rId2"/>
    <sheet name="Page de garde" sheetId="3" r:id="rId3"/>
    <sheet name="Etat annuel des Présences" sheetId="4" r:id="rId4"/>
    <sheet name="Lieu 1" sheetId="5" r:id="rId5"/>
    <sheet name="Lieu 2" sheetId="6" r:id="rId6"/>
    <sheet name="Lieu 3" sheetId="7" r:id="rId7"/>
    <sheet name="Lieu 4" sheetId="8" r:id="rId8"/>
    <sheet name="Lieu 5" sheetId="9" r:id="rId9"/>
    <sheet name="récap général " sheetId="10" r:id="rId10"/>
    <sheet name="Compte de résultat" sheetId="11" r:id="rId11"/>
    <sheet name="Personnel encadrant" sheetId="12" r:id="rId12"/>
    <sheet name="Personnel non encadrant" sheetId="13" r:id="rId13"/>
    <sheet name="CVN" sheetId="14" r:id="rId14"/>
    <sheet name="Attestation" sheetId="15" r:id="rId15"/>
    <sheet name="saisie sias " sheetId="16" r:id="rId16"/>
    <sheet name="Fiche structure" sheetId="17" r:id="rId17"/>
    <sheet name="Expression libre" sheetId="18" r:id="rId18"/>
    <sheet name="barèmes" sheetId="19" r:id="rId19"/>
  </sheets>
  <externalReferences>
    <externalReference r:id="rId20"/>
    <externalReference r:id="rId21"/>
  </externalReferences>
  <definedNames>
    <definedName name="CODE">'[1]table &amp; code'!$E$3:$H$38</definedName>
    <definedName name="date_remise">#REF!</definedName>
    <definedName name="IMP_BORD_BANQUE1">#REF!</definedName>
    <definedName name="IMP_BORD_BANQUE2">#REF!</definedName>
    <definedName name="IMP_BORD_SERVICE1">#REF!</definedName>
    <definedName name="IMP_BORD_SERVICE2">#REF!</definedName>
    <definedName name="_xlnm.Print_Titles" localSheetId="4">'Lieu 1'!$C:$F</definedName>
    <definedName name="MOTIF_REGLEMENT">#REF!</definedName>
    <definedName name="pc_remise_chq">#REF!</definedName>
    <definedName name="REF_BANQUE">#REF!</definedName>
    <definedName name="REF_EMETTEUR">#REF!</definedName>
    <definedName name="REF_PSF">#REF!</definedName>
    <definedName name="_xlnm.Print_Area" localSheetId="14">Attestation!$A$1:$H$55</definedName>
    <definedName name="_xlnm.Print_Area" localSheetId="10">'Compte de résultat'!$A$1:$E$65</definedName>
    <definedName name="_xlnm.Print_Area" localSheetId="3">'Etat annuel des Présences'!$A$1:$S$84</definedName>
    <definedName name="_xlnm.Print_Area" localSheetId="17">'Expression libre'!$A$4:$N$84</definedName>
    <definedName name="_xlnm.Print_Area" localSheetId="16">'Fiche structure'!$A$2:$O$116</definedName>
    <definedName name="_xlnm.Print_Area" localSheetId="0">'Guide utilisateur'!$A$1:$W$82</definedName>
    <definedName name="_xlnm.Print_Area" localSheetId="4">'Lieu 1'!$B$1:$BE$75</definedName>
    <definedName name="_xlnm.Print_Area" localSheetId="5">'Lieu 2'!$A$1:$BF$74</definedName>
    <definedName name="_xlnm.Print_Area" localSheetId="7">'Lieu 4'!$A$1:$BF$74</definedName>
    <definedName name="_xlnm.Print_Area" localSheetId="2">'Page de garde'!$A$1:$L$66</definedName>
    <definedName name="_xlnm.Print_Area" localSheetId="11">'Personnel encadrant'!$A$1:$O$32</definedName>
    <definedName name="_xlnm.Print_Area" localSheetId="12">'Personnel non encadrant'!$A$1:$O$34</definedName>
    <definedName name="_xlnm.Print_Area" localSheetId="9">'récap général '!$A$1:$P$44</definedName>
  </definedNames>
  <calcPr calcId="125725"/>
</workbook>
</file>

<file path=xl/calcChain.xml><?xml version="1.0" encoding="utf-8"?>
<calcChain xmlns="http://schemas.openxmlformats.org/spreadsheetml/2006/main">
  <c r="A1" i="11"/>
  <c r="A2"/>
  <c r="B14"/>
  <c r="E15"/>
  <c r="E16"/>
  <c r="B22"/>
  <c r="E23"/>
  <c r="E27"/>
  <c r="E49" s="1"/>
  <c r="E32"/>
  <c r="B35"/>
  <c r="E38"/>
  <c r="B40"/>
  <c r="E45"/>
  <c r="B48"/>
  <c r="B54"/>
  <c r="E54"/>
  <c r="E56"/>
  <c r="B59"/>
  <c r="E61"/>
  <c r="B64"/>
  <c r="E65"/>
  <c r="B69"/>
  <c r="E71"/>
  <c r="C21" i="14"/>
  <c r="C25"/>
  <c r="C28"/>
  <c r="C30"/>
  <c r="C31"/>
  <c r="E31"/>
  <c r="D4" i="4"/>
  <c r="O74" i="8" s="1"/>
  <c r="D6" i="4"/>
  <c r="D8"/>
  <c r="E10"/>
  <c r="J10"/>
  <c r="E12"/>
  <c r="D16"/>
  <c r="H3" i="17" s="1"/>
  <c r="D18" i="4"/>
  <c r="D20"/>
  <c r="E22"/>
  <c r="J22"/>
  <c r="E24"/>
  <c r="P44"/>
  <c r="P45"/>
  <c r="P46"/>
  <c r="B27" i="17" s="1"/>
  <c r="D47" i="4"/>
  <c r="E47"/>
  <c r="F47"/>
  <c r="G47"/>
  <c r="H47"/>
  <c r="I47"/>
  <c r="J47"/>
  <c r="K47"/>
  <c r="L47"/>
  <c r="M47"/>
  <c r="N47"/>
  <c r="O47"/>
  <c r="P48"/>
  <c r="P49"/>
  <c r="P50"/>
  <c r="D51"/>
  <c r="E51"/>
  <c r="F51"/>
  <c r="G51"/>
  <c r="H51"/>
  <c r="I51"/>
  <c r="J51"/>
  <c r="K51"/>
  <c r="L51"/>
  <c r="M51"/>
  <c r="N51"/>
  <c r="O51"/>
  <c r="P52"/>
  <c r="P53"/>
  <c r="P54"/>
  <c r="G27" i="17" s="1"/>
  <c r="D55" i="4"/>
  <c r="E55"/>
  <c r="F55"/>
  <c r="F56" s="1"/>
  <c r="G55"/>
  <c r="G56" s="1"/>
  <c r="H55"/>
  <c r="H56" s="1"/>
  <c r="I55"/>
  <c r="J55"/>
  <c r="K55"/>
  <c r="K56" s="1"/>
  <c r="L55"/>
  <c r="M55"/>
  <c r="N55"/>
  <c r="N56" s="1"/>
  <c r="O55"/>
  <c r="O56" s="1"/>
  <c r="P57"/>
  <c r="P58"/>
  <c r="B30" i="17" s="1"/>
  <c r="P59" i="4"/>
  <c r="P60" s="1"/>
  <c r="D60"/>
  <c r="E60"/>
  <c r="F60"/>
  <c r="G60"/>
  <c r="H60"/>
  <c r="I60"/>
  <c r="J60"/>
  <c r="K60"/>
  <c r="L60"/>
  <c r="M60"/>
  <c r="N60"/>
  <c r="O60"/>
  <c r="P61"/>
  <c r="P62"/>
  <c r="P63"/>
  <c r="D64"/>
  <c r="E64"/>
  <c r="F64"/>
  <c r="G64"/>
  <c r="H64"/>
  <c r="I64"/>
  <c r="J64"/>
  <c r="K64"/>
  <c r="K69" s="1"/>
  <c r="L64"/>
  <c r="L69" s="1"/>
  <c r="M64"/>
  <c r="N64"/>
  <c r="O64"/>
  <c r="P65"/>
  <c r="G29" i="17" s="1"/>
  <c r="P66" i="4"/>
  <c r="P67"/>
  <c r="G31" i="17" s="1"/>
  <c r="D68" i="4"/>
  <c r="D69" s="1"/>
  <c r="E68"/>
  <c r="E69" s="1"/>
  <c r="F68"/>
  <c r="G68"/>
  <c r="H68"/>
  <c r="I68"/>
  <c r="J68"/>
  <c r="K68"/>
  <c r="L68"/>
  <c r="M68"/>
  <c r="N68"/>
  <c r="O68"/>
  <c r="F69"/>
  <c r="M69"/>
  <c r="N69"/>
  <c r="P70"/>
  <c r="P71"/>
  <c r="P72"/>
  <c r="B35" i="17" s="1"/>
  <c r="P73" i="4"/>
  <c r="P74"/>
  <c r="P75"/>
  <c r="P76"/>
  <c r="P77"/>
  <c r="P78"/>
  <c r="P79"/>
  <c r="P80"/>
  <c r="P81"/>
  <c r="B25" i="17"/>
  <c r="G25"/>
  <c r="B26"/>
  <c r="G26"/>
  <c r="G30"/>
  <c r="B31"/>
  <c r="C64"/>
  <c r="K64"/>
  <c r="C67"/>
  <c r="A20" i="5"/>
  <c r="G20"/>
  <c r="K20"/>
  <c r="M20" s="1"/>
  <c r="P20"/>
  <c r="R20" s="1"/>
  <c r="U20"/>
  <c r="W20"/>
  <c r="Z20"/>
  <c r="AB20" s="1"/>
  <c r="AE20"/>
  <c r="AG20"/>
  <c r="AJ20"/>
  <c r="AL20" s="1"/>
  <c r="AO20"/>
  <c r="AQ20" s="1"/>
  <c r="A21"/>
  <c r="G21"/>
  <c r="H21"/>
  <c r="K21"/>
  <c r="M21" s="1"/>
  <c r="P21"/>
  <c r="R21"/>
  <c r="U21"/>
  <c r="W21" s="1"/>
  <c r="Z21"/>
  <c r="AB21"/>
  <c r="AE21"/>
  <c r="AG21" s="1"/>
  <c r="AJ21"/>
  <c r="AL21" s="1"/>
  <c r="AO21"/>
  <c r="AQ21" s="1"/>
  <c r="A22"/>
  <c r="H22" s="1"/>
  <c r="G22"/>
  <c r="K22"/>
  <c r="M22"/>
  <c r="P22"/>
  <c r="AU22" s="1"/>
  <c r="AV22" s="1"/>
  <c r="U22"/>
  <c r="W22" s="1"/>
  <c r="Z22"/>
  <c r="AB22"/>
  <c r="AE22"/>
  <c r="AG22" s="1"/>
  <c r="AJ22"/>
  <c r="AL22"/>
  <c r="AO22"/>
  <c r="AQ22" s="1"/>
  <c r="A23"/>
  <c r="G23"/>
  <c r="K23"/>
  <c r="M23"/>
  <c r="P23"/>
  <c r="U23"/>
  <c r="W23"/>
  <c r="Z23"/>
  <c r="AB23" s="1"/>
  <c r="AE23"/>
  <c r="AG23" s="1"/>
  <c r="AJ23"/>
  <c r="AL23" s="1"/>
  <c r="AO23"/>
  <c r="AQ23"/>
  <c r="A24"/>
  <c r="G24"/>
  <c r="K24"/>
  <c r="M24" s="1"/>
  <c r="P24"/>
  <c r="R24" s="1"/>
  <c r="U24"/>
  <c r="W24"/>
  <c r="Z24"/>
  <c r="AB24" s="1"/>
  <c r="AE24"/>
  <c r="AG24" s="1"/>
  <c r="AJ24"/>
  <c r="AL24"/>
  <c r="AO24"/>
  <c r="AQ24" s="1"/>
  <c r="A25"/>
  <c r="G25"/>
  <c r="H25"/>
  <c r="K25"/>
  <c r="M25"/>
  <c r="P25"/>
  <c r="R25"/>
  <c r="U25"/>
  <c r="W25" s="1"/>
  <c r="Z25"/>
  <c r="AB25"/>
  <c r="AE25"/>
  <c r="AG25" s="1"/>
  <c r="AJ25"/>
  <c r="AL25" s="1"/>
  <c r="AO25"/>
  <c r="AQ25" s="1"/>
  <c r="C26"/>
  <c r="E26"/>
  <c r="AW22" s="1"/>
  <c r="A29"/>
  <c r="G29"/>
  <c r="K29"/>
  <c r="M29" s="1"/>
  <c r="P29"/>
  <c r="R29" s="1"/>
  <c r="U29"/>
  <c r="Z29"/>
  <c r="AB29" s="1"/>
  <c r="AE29"/>
  <c r="AG29"/>
  <c r="AJ29"/>
  <c r="AL29"/>
  <c r="AO29"/>
  <c r="AQ29"/>
  <c r="A30"/>
  <c r="H30" s="1"/>
  <c r="G30"/>
  <c r="K30"/>
  <c r="M30" s="1"/>
  <c r="P30"/>
  <c r="R30" s="1"/>
  <c r="U30"/>
  <c r="W30" s="1"/>
  <c r="Z30"/>
  <c r="AB30"/>
  <c r="AE30"/>
  <c r="AG30" s="1"/>
  <c r="AJ30"/>
  <c r="AL30" s="1"/>
  <c r="AO30"/>
  <c r="AQ30" s="1"/>
  <c r="A31"/>
  <c r="G31"/>
  <c r="K31"/>
  <c r="M31"/>
  <c r="P31"/>
  <c r="R31" s="1"/>
  <c r="U31"/>
  <c r="W31"/>
  <c r="Z31"/>
  <c r="AB31" s="1"/>
  <c r="AE31"/>
  <c r="AG31"/>
  <c r="AJ31"/>
  <c r="AL31" s="1"/>
  <c r="AO31"/>
  <c r="AQ31" s="1"/>
  <c r="A32"/>
  <c r="G32"/>
  <c r="H32" s="1"/>
  <c r="K32"/>
  <c r="M32" s="1"/>
  <c r="P32"/>
  <c r="R32"/>
  <c r="U32"/>
  <c r="W32" s="1"/>
  <c r="Z32"/>
  <c r="AB32" s="1"/>
  <c r="AE32"/>
  <c r="AG32"/>
  <c r="AJ32"/>
  <c r="AL32" s="1"/>
  <c r="AO32"/>
  <c r="AQ32" s="1"/>
  <c r="A33"/>
  <c r="H33" s="1"/>
  <c r="G33"/>
  <c r="K33"/>
  <c r="M33"/>
  <c r="P33"/>
  <c r="R33" s="1"/>
  <c r="U33"/>
  <c r="W33" s="1"/>
  <c r="Z33"/>
  <c r="AB33"/>
  <c r="AE33"/>
  <c r="AG33" s="1"/>
  <c r="AJ33"/>
  <c r="AL33" s="1"/>
  <c r="AO33"/>
  <c r="AQ33" s="1"/>
  <c r="AU33"/>
  <c r="AV33" s="1"/>
  <c r="A34"/>
  <c r="G34"/>
  <c r="K34"/>
  <c r="M34"/>
  <c r="P34"/>
  <c r="R34" s="1"/>
  <c r="U34"/>
  <c r="W34"/>
  <c r="Z34"/>
  <c r="AB34"/>
  <c r="AE34"/>
  <c r="AG34"/>
  <c r="AJ34"/>
  <c r="AL34" s="1"/>
  <c r="AO34"/>
  <c r="AQ34"/>
  <c r="C35"/>
  <c r="E35"/>
  <c r="A38"/>
  <c r="G38"/>
  <c r="K38"/>
  <c r="M38" s="1"/>
  <c r="P38"/>
  <c r="R38"/>
  <c r="U38"/>
  <c r="W38" s="1"/>
  <c r="Z38"/>
  <c r="AB38"/>
  <c r="AE38"/>
  <c r="AG38" s="1"/>
  <c r="AJ38"/>
  <c r="AL38"/>
  <c r="AO38"/>
  <c r="AQ38" s="1"/>
  <c r="A39"/>
  <c r="G39"/>
  <c r="H39" s="1"/>
  <c r="K39"/>
  <c r="M39"/>
  <c r="P39"/>
  <c r="R39" s="1"/>
  <c r="U39"/>
  <c r="W39" s="1"/>
  <c r="Z39"/>
  <c r="AB39" s="1"/>
  <c r="AE39"/>
  <c r="AG39" s="1"/>
  <c r="AJ39"/>
  <c r="AL39" s="1"/>
  <c r="AO39"/>
  <c r="AQ39" s="1"/>
  <c r="A40"/>
  <c r="H40" s="1"/>
  <c r="G40"/>
  <c r="K40"/>
  <c r="M40"/>
  <c r="P40"/>
  <c r="R40" s="1"/>
  <c r="U40"/>
  <c r="W40"/>
  <c r="Z40"/>
  <c r="AB40" s="1"/>
  <c r="AE40"/>
  <c r="AJ40"/>
  <c r="AL40" s="1"/>
  <c r="AO40"/>
  <c r="AQ40" s="1"/>
  <c r="A41"/>
  <c r="H41" s="1"/>
  <c r="G41"/>
  <c r="K41"/>
  <c r="M41"/>
  <c r="P41"/>
  <c r="R41" s="1"/>
  <c r="U41"/>
  <c r="W41" s="1"/>
  <c r="Z41"/>
  <c r="AB41"/>
  <c r="AE41"/>
  <c r="AG41" s="1"/>
  <c r="AJ41"/>
  <c r="AL41"/>
  <c r="AO41"/>
  <c r="AQ41" s="1"/>
  <c r="A42"/>
  <c r="G42"/>
  <c r="K42"/>
  <c r="M42"/>
  <c r="P42"/>
  <c r="R42" s="1"/>
  <c r="U42"/>
  <c r="W42"/>
  <c r="Z42"/>
  <c r="AB42" s="1"/>
  <c r="AE42"/>
  <c r="AG42"/>
  <c r="AJ42"/>
  <c r="AL42" s="1"/>
  <c r="AO42"/>
  <c r="AQ42" s="1"/>
  <c r="A43"/>
  <c r="G43"/>
  <c r="K43"/>
  <c r="M43" s="1"/>
  <c r="P43"/>
  <c r="R43" s="1"/>
  <c r="U43"/>
  <c r="W43"/>
  <c r="Z43"/>
  <c r="AB43" s="1"/>
  <c r="AE43"/>
  <c r="AG43" s="1"/>
  <c r="AJ43"/>
  <c r="AL43" s="1"/>
  <c r="AO43"/>
  <c r="AQ43"/>
  <c r="A44"/>
  <c r="C44"/>
  <c r="H44" s="1"/>
  <c r="E44"/>
  <c r="G44"/>
  <c r="A45"/>
  <c r="G45"/>
  <c r="H45"/>
  <c r="A47"/>
  <c r="H47" s="1"/>
  <c r="G47"/>
  <c r="K47"/>
  <c r="M47"/>
  <c r="P47"/>
  <c r="R47" s="1"/>
  <c r="U47"/>
  <c r="W47"/>
  <c r="Z47"/>
  <c r="AB47" s="1"/>
  <c r="AE47"/>
  <c r="AG47"/>
  <c r="AJ47"/>
  <c r="AL47" s="1"/>
  <c r="AO47"/>
  <c r="AQ47"/>
  <c r="AU47"/>
  <c r="AV47" s="1"/>
  <c r="A48"/>
  <c r="G48"/>
  <c r="H48"/>
  <c r="K48"/>
  <c r="M48" s="1"/>
  <c r="P48"/>
  <c r="R48"/>
  <c r="U48"/>
  <c r="W48" s="1"/>
  <c r="Z48"/>
  <c r="AB48" s="1"/>
  <c r="AE48"/>
  <c r="AG48"/>
  <c r="AJ48"/>
  <c r="AL48"/>
  <c r="AO48"/>
  <c r="AQ48" s="1"/>
  <c r="A49"/>
  <c r="G49"/>
  <c r="K49"/>
  <c r="M49"/>
  <c r="P49"/>
  <c r="R49" s="1"/>
  <c r="U49"/>
  <c r="W49" s="1"/>
  <c r="Z49"/>
  <c r="AB49" s="1"/>
  <c r="AE49"/>
  <c r="AG49"/>
  <c r="AJ49"/>
  <c r="AL49" s="1"/>
  <c r="AO49"/>
  <c r="AQ49" s="1"/>
  <c r="A50"/>
  <c r="G50"/>
  <c r="K50"/>
  <c r="M50" s="1"/>
  <c r="P50"/>
  <c r="R50"/>
  <c r="U50"/>
  <c r="W50" s="1"/>
  <c r="Z50"/>
  <c r="AB50" s="1"/>
  <c r="AE50"/>
  <c r="AG50" s="1"/>
  <c r="AJ50"/>
  <c r="AL50" s="1"/>
  <c r="AO50"/>
  <c r="AQ50"/>
  <c r="A51"/>
  <c r="H51" s="1"/>
  <c r="G51"/>
  <c r="K51"/>
  <c r="M51"/>
  <c r="P51"/>
  <c r="R51"/>
  <c r="U51"/>
  <c r="AU51" s="1"/>
  <c r="AV51" s="1"/>
  <c r="W51"/>
  <c r="Z51"/>
  <c r="AB51" s="1"/>
  <c r="AE51"/>
  <c r="AG51"/>
  <c r="AJ51"/>
  <c r="AL51"/>
  <c r="AO51"/>
  <c r="AQ51"/>
  <c r="A52"/>
  <c r="G52"/>
  <c r="K52"/>
  <c r="M52"/>
  <c r="P52"/>
  <c r="R52"/>
  <c r="U52"/>
  <c r="Z52"/>
  <c r="AB52" s="1"/>
  <c r="AE52"/>
  <c r="AG52" s="1"/>
  <c r="AJ52"/>
  <c r="AL52" s="1"/>
  <c r="AO52"/>
  <c r="AQ52"/>
  <c r="A53"/>
  <c r="C53"/>
  <c r="E53"/>
  <c r="AW49" s="1"/>
  <c r="A56"/>
  <c r="G56"/>
  <c r="K56"/>
  <c r="M56"/>
  <c r="P56"/>
  <c r="R56" s="1"/>
  <c r="U56"/>
  <c r="W56" s="1"/>
  <c r="Z56"/>
  <c r="AB56" s="1"/>
  <c r="AE56"/>
  <c r="AG56" s="1"/>
  <c r="AJ56"/>
  <c r="AL56" s="1"/>
  <c r="AO56"/>
  <c r="AQ56"/>
  <c r="A57"/>
  <c r="H57" s="1"/>
  <c r="G57"/>
  <c r="K57"/>
  <c r="M57"/>
  <c r="P57"/>
  <c r="AU57" s="1"/>
  <c r="AV57" s="1"/>
  <c r="U57"/>
  <c r="W57" s="1"/>
  <c r="Z57"/>
  <c r="AB57"/>
  <c r="AE57"/>
  <c r="AG57" s="1"/>
  <c r="AJ57"/>
  <c r="AL57" s="1"/>
  <c r="AO57"/>
  <c r="AQ57" s="1"/>
  <c r="A58"/>
  <c r="H58" s="1"/>
  <c r="G58"/>
  <c r="K58"/>
  <c r="M58" s="1"/>
  <c r="P58"/>
  <c r="R58"/>
  <c r="U58"/>
  <c r="W58" s="1"/>
  <c r="Z58"/>
  <c r="AB58"/>
  <c r="AE58"/>
  <c r="AG58" s="1"/>
  <c r="AJ58"/>
  <c r="AL58" s="1"/>
  <c r="AO58"/>
  <c r="AQ58" s="1"/>
  <c r="A59"/>
  <c r="H59" s="1"/>
  <c r="G59"/>
  <c r="K59"/>
  <c r="M59" s="1"/>
  <c r="P59"/>
  <c r="R59" s="1"/>
  <c r="U59"/>
  <c r="W59" s="1"/>
  <c r="Z59"/>
  <c r="AB59" s="1"/>
  <c r="AE59"/>
  <c r="AG59" s="1"/>
  <c r="AJ59"/>
  <c r="AL59" s="1"/>
  <c r="AO59"/>
  <c r="AQ59" s="1"/>
  <c r="A60"/>
  <c r="H60" s="1"/>
  <c r="G60"/>
  <c r="K60"/>
  <c r="P60"/>
  <c r="R60" s="1"/>
  <c r="U60"/>
  <c r="W60" s="1"/>
  <c r="Z60"/>
  <c r="AB60" s="1"/>
  <c r="AE60"/>
  <c r="AG60" s="1"/>
  <c r="AJ60"/>
  <c r="AL60" s="1"/>
  <c r="AO60"/>
  <c r="AQ60" s="1"/>
  <c r="A61"/>
  <c r="G61"/>
  <c r="K61"/>
  <c r="M61" s="1"/>
  <c r="P61"/>
  <c r="R61" s="1"/>
  <c r="U61"/>
  <c r="W61"/>
  <c r="Z61"/>
  <c r="AB61" s="1"/>
  <c r="AE61"/>
  <c r="AG61" s="1"/>
  <c r="AJ61"/>
  <c r="AL61" s="1"/>
  <c r="AO61"/>
  <c r="AQ61"/>
  <c r="C62"/>
  <c r="E62"/>
  <c r="AW58" s="1"/>
  <c r="A65"/>
  <c r="G65"/>
  <c r="K65"/>
  <c r="M65"/>
  <c r="P65"/>
  <c r="R65" s="1"/>
  <c r="U65"/>
  <c r="W65" s="1"/>
  <c r="Z65"/>
  <c r="AB65"/>
  <c r="AE65"/>
  <c r="AG65" s="1"/>
  <c r="AJ65"/>
  <c r="AL65" s="1"/>
  <c r="AO65"/>
  <c r="AQ65"/>
  <c r="A66"/>
  <c r="H66" s="1"/>
  <c r="G66"/>
  <c r="K66"/>
  <c r="M66" s="1"/>
  <c r="P66"/>
  <c r="U66"/>
  <c r="W66" s="1"/>
  <c r="Z66"/>
  <c r="AB66" s="1"/>
  <c r="AE66"/>
  <c r="AG66" s="1"/>
  <c r="AJ66"/>
  <c r="AL66" s="1"/>
  <c r="AO66"/>
  <c r="AQ66"/>
  <c r="A67"/>
  <c r="H67" s="1"/>
  <c r="G67"/>
  <c r="M67"/>
  <c r="R67"/>
  <c r="AS67" s="1"/>
  <c r="AT67" s="1"/>
  <c r="W67"/>
  <c r="AB67"/>
  <c r="AG67"/>
  <c r="AL67"/>
  <c r="AQ67"/>
  <c r="AU67"/>
  <c r="AV67" s="1"/>
  <c r="AW67"/>
  <c r="A68"/>
  <c r="H68" s="1"/>
  <c r="G68"/>
  <c r="K68"/>
  <c r="M68" s="1"/>
  <c r="P68"/>
  <c r="R68" s="1"/>
  <c r="U68"/>
  <c r="W68" s="1"/>
  <c r="Z68"/>
  <c r="AB68"/>
  <c r="AE68"/>
  <c r="AG68" s="1"/>
  <c r="AJ68"/>
  <c r="AL68"/>
  <c r="AO68"/>
  <c r="AQ68" s="1"/>
  <c r="A69"/>
  <c r="G69"/>
  <c r="K69"/>
  <c r="M69" s="1"/>
  <c r="P69"/>
  <c r="R69"/>
  <c r="U69"/>
  <c r="W69" s="1"/>
  <c r="Z69"/>
  <c r="AB69"/>
  <c r="AE69"/>
  <c r="AG69" s="1"/>
  <c r="AJ69"/>
  <c r="AL69"/>
  <c r="AO69"/>
  <c r="AQ69" s="1"/>
  <c r="A70"/>
  <c r="G70"/>
  <c r="K70"/>
  <c r="M70" s="1"/>
  <c r="P70"/>
  <c r="R70" s="1"/>
  <c r="U70"/>
  <c r="W70" s="1"/>
  <c r="Z70"/>
  <c r="AB70" s="1"/>
  <c r="AE70"/>
  <c r="AG70"/>
  <c r="AJ70"/>
  <c r="AL70" s="1"/>
  <c r="AO70"/>
  <c r="AQ70" s="1"/>
  <c r="C71"/>
  <c r="E71"/>
  <c r="F74"/>
  <c r="W74"/>
  <c r="A20" i="6"/>
  <c r="G20"/>
  <c r="H20"/>
  <c r="K20"/>
  <c r="M20" s="1"/>
  <c r="P20"/>
  <c r="R20"/>
  <c r="U20"/>
  <c r="W20" s="1"/>
  <c r="Z20"/>
  <c r="AB20" s="1"/>
  <c r="AE20"/>
  <c r="AG20" s="1"/>
  <c r="AJ20"/>
  <c r="AL20" s="1"/>
  <c r="AO20"/>
  <c r="AQ20" s="1"/>
  <c r="A21"/>
  <c r="G21"/>
  <c r="K21"/>
  <c r="M21" s="1"/>
  <c r="P21"/>
  <c r="R21"/>
  <c r="U21"/>
  <c r="W21"/>
  <c r="Z21"/>
  <c r="AB21" s="1"/>
  <c r="AE21"/>
  <c r="AG21" s="1"/>
  <c r="AJ21"/>
  <c r="AL21"/>
  <c r="AO21"/>
  <c r="AQ21"/>
  <c r="A22"/>
  <c r="H22" s="1"/>
  <c r="G22"/>
  <c r="K22"/>
  <c r="M22"/>
  <c r="P22"/>
  <c r="R22" s="1"/>
  <c r="U22"/>
  <c r="W22"/>
  <c r="Z22"/>
  <c r="AB22" s="1"/>
  <c r="AE22"/>
  <c r="AG22" s="1"/>
  <c r="AJ22"/>
  <c r="AL22" s="1"/>
  <c r="AO22"/>
  <c r="AQ22"/>
  <c r="A23"/>
  <c r="H23" s="1"/>
  <c r="G23"/>
  <c r="K23"/>
  <c r="M23" s="1"/>
  <c r="P23"/>
  <c r="U23"/>
  <c r="W23" s="1"/>
  <c r="Z23"/>
  <c r="AB23" s="1"/>
  <c r="AE23"/>
  <c r="AG23" s="1"/>
  <c r="AJ23"/>
  <c r="AL23" s="1"/>
  <c r="AO23"/>
  <c r="AQ23" s="1"/>
  <c r="A24"/>
  <c r="G24"/>
  <c r="K24"/>
  <c r="M24" s="1"/>
  <c r="P24"/>
  <c r="R24" s="1"/>
  <c r="U24"/>
  <c r="W24" s="1"/>
  <c r="Z24"/>
  <c r="AB24" s="1"/>
  <c r="AE24"/>
  <c r="AG24" s="1"/>
  <c r="AJ24"/>
  <c r="AL24" s="1"/>
  <c r="AO24"/>
  <c r="AQ24"/>
  <c r="A25"/>
  <c r="H25" s="1"/>
  <c r="G25"/>
  <c r="K25"/>
  <c r="M25"/>
  <c r="P25"/>
  <c r="R25" s="1"/>
  <c r="U25"/>
  <c r="W25"/>
  <c r="Z25"/>
  <c r="AB25" s="1"/>
  <c r="AE25"/>
  <c r="AG25" s="1"/>
  <c r="AJ25"/>
  <c r="AL25" s="1"/>
  <c r="AO25"/>
  <c r="AQ25"/>
  <c r="C26"/>
  <c r="E26"/>
  <c r="AW22" s="1"/>
  <c r="A29"/>
  <c r="H29" s="1"/>
  <c r="G29"/>
  <c r="K29"/>
  <c r="M29" s="1"/>
  <c r="P29"/>
  <c r="U29"/>
  <c r="W29" s="1"/>
  <c r="Z29"/>
  <c r="AB29" s="1"/>
  <c r="AE29"/>
  <c r="AG29" s="1"/>
  <c r="AJ29"/>
  <c r="AL29" s="1"/>
  <c r="AO29"/>
  <c r="AQ29" s="1"/>
  <c r="A30"/>
  <c r="G30"/>
  <c r="K30"/>
  <c r="M30" s="1"/>
  <c r="P30"/>
  <c r="R30" s="1"/>
  <c r="U30"/>
  <c r="W30"/>
  <c r="Z30"/>
  <c r="AB30" s="1"/>
  <c r="AE30"/>
  <c r="AG30" s="1"/>
  <c r="AJ30"/>
  <c r="AL30" s="1"/>
  <c r="AO30"/>
  <c r="AQ30" s="1"/>
  <c r="A31"/>
  <c r="G31"/>
  <c r="K31"/>
  <c r="M31" s="1"/>
  <c r="P31"/>
  <c r="R31" s="1"/>
  <c r="U31"/>
  <c r="W31" s="1"/>
  <c r="Z31"/>
  <c r="AB31" s="1"/>
  <c r="AE31"/>
  <c r="AG31" s="1"/>
  <c r="AJ31"/>
  <c r="AL31"/>
  <c r="AO31"/>
  <c r="AQ31" s="1"/>
  <c r="A32"/>
  <c r="G32"/>
  <c r="K32"/>
  <c r="M32" s="1"/>
  <c r="P32"/>
  <c r="U32"/>
  <c r="W32"/>
  <c r="Z32"/>
  <c r="AB32" s="1"/>
  <c r="AE32"/>
  <c r="AG32" s="1"/>
  <c r="AJ32"/>
  <c r="AL32" s="1"/>
  <c r="AO32"/>
  <c r="AQ32" s="1"/>
  <c r="A33"/>
  <c r="G33"/>
  <c r="K33"/>
  <c r="M33" s="1"/>
  <c r="P33"/>
  <c r="R33"/>
  <c r="U33"/>
  <c r="AU33" s="1"/>
  <c r="AV33" s="1"/>
  <c r="Z33"/>
  <c r="AB33" s="1"/>
  <c r="AE33"/>
  <c r="AG33" s="1"/>
  <c r="AJ33"/>
  <c r="AL33" s="1"/>
  <c r="AO33"/>
  <c r="AQ33" s="1"/>
  <c r="A34"/>
  <c r="H34" s="1"/>
  <c r="G34"/>
  <c r="K34"/>
  <c r="M34" s="1"/>
  <c r="P34"/>
  <c r="AU34" s="1"/>
  <c r="AV34" s="1"/>
  <c r="R34"/>
  <c r="U34"/>
  <c r="W34" s="1"/>
  <c r="AS34" s="1"/>
  <c r="AT34" s="1"/>
  <c r="Z34"/>
  <c r="AB34" s="1"/>
  <c r="AE34"/>
  <c r="AG34" s="1"/>
  <c r="AJ34"/>
  <c r="AL34"/>
  <c r="AO34"/>
  <c r="AQ34"/>
  <c r="C35"/>
  <c r="E35"/>
  <c r="AW31" s="1"/>
  <c r="A38"/>
  <c r="H38" s="1"/>
  <c r="G38"/>
  <c r="K38"/>
  <c r="M38"/>
  <c r="P38"/>
  <c r="R38" s="1"/>
  <c r="U38"/>
  <c r="W38"/>
  <c r="Z38"/>
  <c r="AB38" s="1"/>
  <c r="AE38"/>
  <c r="AG38"/>
  <c r="AJ38"/>
  <c r="AL38" s="1"/>
  <c r="AO38"/>
  <c r="AQ38"/>
  <c r="AU38"/>
  <c r="AV38" s="1"/>
  <c r="A39"/>
  <c r="G39"/>
  <c r="K39"/>
  <c r="M39" s="1"/>
  <c r="P39"/>
  <c r="R39"/>
  <c r="U39"/>
  <c r="W39" s="1"/>
  <c r="Z39"/>
  <c r="AB39" s="1"/>
  <c r="AE39"/>
  <c r="AG39" s="1"/>
  <c r="AJ39"/>
  <c r="AL39" s="1"/>
  <c r="AO39"/>
  <c r="AQ39" s="1"/>
  <c r="A40"/>
  <c r="G40"/>
  <c r="H40" s="1"/>
  <c r="K40"/>
  <c r="M40" s="1"/>
  <c r="P40"/>
  <c r="R40"/>
  <c r="U40"/>
  <c r="W40" s="1"/>
  <c r="Z40"/>
  <c r="AB40" s="1"/>
  <c r="AE40"/>
  <c r="AG40" s="1"/>
  <c r="AJ40"/>
  <c r="AL40"/>
  <c r="AO40"/>
  <c r="AQ40" s="1"/>
  <c r="A41"/>
  <c r="G41"/>
  <c r="H41"/>
  <c r="K41"/>
  <c r="M41" s="1"/>
  <c r="P41"/>
  <c r="R41"/>
  <c r="U41"/>
  <c r="W41" s="1"/>
  <c r="AS41" s="1"/>
  <c r="AT41" s="1"/>
  <c r="Z41"/>
  <c r="AB41"/>
  <c r="AE41"/>
  <c r="AG41" s="1"/>
  <c r="AJ41"/>
  <c r="AL41"/>
  <c r="AO41"/>
  <c r="AQ41" s="1"/>
  <c r="A42"/>
  <c r="G42"/>
  <c r="K42"/>
  <c r="M42"/>
  <c r="P42"/>
  <c r="R42" s="1"/>
  <c r="U42"/>
  <c r="W42"/>
  <c r="Z42"/>
  <c r="AB42" s="1"/>
  <c r="AE42"/>
  <c r="AJ42"/>
  <c r="AL42" s="1"/>
  <c r="AO42"/>
  <c r="AQ42" s="1"/>
  <c r="A43"/>
  <c r="H43" s="1"/>
  <c r="G43"/>
  <c r="K43"/>
  <c r="M43" s="1"/>
  <c r="P43"/>
  <c r="R43"/>
  <c r="U43"/>
  <c r="W43" s="1"/>
  <c r="Z43"/>
  <c r="AB43" s="1"/>
  <c r="AE43"/>
  <c r="AG43" s="1"/>
  <c r="AJ43"/>
  <c r="AL43" s="1"/>
  <c r="AO43"/>
  <c r="AQ43" s="1"/>
  <c r="A44"/>
  <c r="C44"/>
  <c r="H44" s="1"/>
  <c r="E44"/>
  <c r="AW40" s="1"/>
  <c r="G44"/>
  <c r="A45"/>
  <c r="G45"/>
  <c r="H45" s="1"/>
  <c r="A47"/>
  <c r="G47"/>
  <c r="K47"/>
  <c r="M47" s="1"/>
  <c r="P47"/>
  <c r="R47"/>
  <c r="U47"/>
  <c r="W47" s="1"/>
  <c r="Z47"/>
  <c r="AB47"/>
  <c r="AE47"/>
  <c r="AG47" s="1"/>
  <c r="AJ47"/>
  <c r="AL47" s="1"/>
  <c r="AO47"/>
  <c r="AQ47" s="1"/>
  <c r="A48"/>
  <c r="G48"/>
  <c r="K48"/>
  <c r="M48" s="1"/>
  <c r="P48"/>
  <c r="R48" s="1"/>
  <c r="U48"/>
  <c r="W48" s="1"/>
  <c r="Z48"/>
  <c r="AB48" s="1"/>
  <c r="AE48"/>
  <c r="AG48" s="1"/>
  <c r="AJ48"/>
  <c r="AL48" s="1"/>
  <c r="AO48"/>
  <c r="AQ48" s="1"/>
  <c r="A49"/>
  <c r="G49"/>
  <c r="K49"/>
  <c r="M49" s="1"/>
  <c r="P49"/>
  <c r="R49" s="1"/>
  <c r="U49"/>
  <c r="W49" s="1"/>
  <c r="Z49"/>
  <c r="AB49" s="1"/>
  <c r="AE49"/>
  <c r="AG49" s="1"/>
  <c r="AJ49"/>
  <c r="AL49"/>
  <c r="AO49"/>
  <c r="AQ49" s="1"/>
  <c r="A50"/>
  <c r="G50"/>
  <c r="H50" s="1"/>
  <c r="K50"/>
  <c r="M50" s="1"/>
  <c r="P50"/>
  <c r="R50"/>
  <c r="U50"/>
  <c r="AU50" s="1"/>
  <c r="AV50" s="1"/>
  <c r="W50"/>
  <c r="Z50"/>
  <c r="AB50" s="1"/>
  <c r="AE50"/>
  <c r="AG50" s="1"/>
  <c r="AJ50"/>
  <c r="AL50" s="1"/>
  <c r="AO50"/>
  <c r="AQ50" s="1"/>
  <c r="A51"/>
  <c r="G51"/>
  <c r="K51"/>
  <c r="M51" s="1"/>
  <c r="P51"/>
  <c r="R51" s="1"/>
  <c r="U51"/>
  <c r="W51" s="1"/>
  <c r="Z51"/>
  <c r="AB51" s="1"/>
  <c r="AE51"/>
  <c r="AG51" s="1"/>
  <c r="AJ51"/>
  <c r="AL51" s="1"/>
  <c r="AO51"/>
  <c r="AQ51" s="1"/>
  <c r="A52"/>
  <c r="G52"/>
  <c r="K52"/>
  <c r="M52" s="1"/>
  <c r="P52"/>
  <c r="U52"/>
  <c r="W52" s="1"/>
  <c r="Z52"/>
  <c r="AB52"/>
  <c r="AE52"/>
  <c r="AG52" s="1"/>
  <c r="AJ52"/>
  <c r="AL52" s="1"/>
  <c r="AO52"/>
  <c r="AQ52" s="1"/>
  <c r="A53"/>
  <c r="C53"/>
  <c r="D72" s="1"/>
  <c r="E53"/>
  <c r="A56"/>
  <c r="H56" s="1"/>
  <c r="G56"/>
  <c r="K56"/>
  <c r="M56"/>
  <c r="P56"/>
  <c r="R56" s="1"/>
  <c r="U56"/>
  <c r="W56"/>
  <c r="Z56"/>
  <c r="AB56" s="1"/>
  <c r="AB62" s="1"/>
  <c r="AE56"/>
  <c r="AG56"/>
  <c r="AJ56"/>
  <c r="AL56" s="1"/>
  <c r="AO56"/>
  <c r="AQ56"/>
  <c r="A57"/>
  <c r="G57"/>
  <c r="H57" s="1"/>
  <c r="K57"/>
  <c r="M57" s="1"/>
  <c r="P57"/>
  <c r="R57" s="1"/>
  <c r="U57"/>
  <c r="W57" s="1"/>
  <c r="Z57"/>
  <c r="AB57"/>
  <c r="AE57"/>
  <c r="AG57" s="1"/>
  <c r="AJ57"/>
  <c r="AL57"/>
  <c r="AO57"/>
  <c r="AQ57" s="1"/>
  <c r="A58"/>
  <c r="G58"/>
  <c r="H58"/>
  <c r="K58"/>
  <c r="M58" s="1"/>
  <c r="P58"/>
  <c r="R58"/>
  <c r="U58"/>
  <c r="W58"/>
  <c r="Z58"/>
  <c r="AB58"/>
  <c r="AE58"/>
  <c r="AG58" s="1"/>
  <c r="AJ58"/>
  <c r="AL58"/>
  <c r="AO58"/>
  <c r="AQ58"/>
  <c r="A59"/>
  <c r="G59"/>
  <c r="K59"/>
  <c r="M59" s="1"/>
  <c r="P59"/>
  <c r="R59"/>
  <c r="U59"/>
  <c r="W59" s="1"/>
  <c r="Z59"/>
  <c r="AB59" s="1"/>
  <c r="AE59"/>
  <c r="AG59" s="1"/>
  <c r="AJ59"/>
  <c r="AL59"/>
  <c r="AO59"/>
  <c r="AQ59" s="1"/>
  <c r="A60"/>
  <c r="G60"/>
  <c r="H60"/>
  <c r="K60"/>
  <c r="M60"/>
  <c r="P60"/>
  <c r="R60"/>
  <c r="U60"/>
  <c r="W60" s="1"/>
  <c r="Z60"/>
  <c r="AB60" s="1"/>
  <c r="AE60"/>
  <c r="AJ60"/>
  <c r="AL60" s="1"/>
  <c r="AO60"/>
  <c r="AQ60" s="1"/>
  <c r="A61"/>
  <c r="G61"/>
  <c r="K61"/>
  <c r="M61" s="1"/>
  <c r="P61"/>
  <c r="R61" s="1"/>
  <c r="U61"/>
  <c r="W61" s="1"/>
  <c r="Z61"/>
  <c r="AB61" s="1"/>
  <c r="AE61"/>
  <c r="AG61"/>
  <c r="AJ61"/>
  <c r="AL61" s="1"/>
  <c r="AO61"/>
  <c r="AQ61" s="1"/>
  <c r="C62"/>
  <c r="E62"/>
  <c r="AW58" s="1"/>
  <c r="A65"/>
  <c r="H65" s="1"/>
  <c r="G65"/>
  <c r="K65"/>
  <c r="M65"/>
  <c r="P65"/>
  <c r="R65" s="1"/>
  <c r="U65"/>
  <c r="W65" s="1"/>
  <c r="Z65"/>
  <c r="AB65" s="1"/>
  <c r="AE65"/>
  <c r="AG65" s="1"/>
  <c r="AJ65"/>
  <c r="AL65" s="1"/>
  <c r="AO65"/>
  <c r="AQ65" s="1"/>
  <c r="A66"/>
  <c r="G66"/>
  <c r="H66" s="1"/>
  <c r="K66"/>
  <c r="M66" s="1"/>
  <c r="P66"/>
  <c r="R66" s="1"/>
  <c r="U66"/>
  <c r="W66" s="1"/>
  <c r="Z66"/>
  <c r="AB66" s="1"/>
  <c r="AE66"/>
  <c r="AG66"/>
  <c r="AJ66"/>
  <c r="AL66" s="1"/>
  <c r="AO66"/>
  <c r="AQ66" s="1"/>
  <c r="A67"/>
  <c r="G67"/>
  <c r="M67"/>
  <c r="R67"/>
  <c r="W67"/>
  <c r="AB67"/>
  <c r="AG67"/>
  <c r="AL67"/>
  <c r="AQ67"/>
  <c r="AU67"/>
  <c r="AV67"/>
  <c r="A68"/>
  <c r="G68"/>
  <c r="H68" s="1"/>
  <c r="K68"/>
  <c r="M68" s="1"/>
  <c r="P68"/>
  <c r="R68" s="1"/>
  <c r="U68"/>
  <c r="W68" s="1"/>
  <c r="Z68"/>
  <c r="AB68" s="1"/>
  <c r="AE68"/>
  <c r="AG68" s="1"/>
  <c r="AJ68"/>
  <c r="AL68" s="1"/>
  <c r="AO68"/>
  <c r="AQ68" s="1"/>
  <c r="A69"/>
  <c r="H69" s="1"/>
  <c r="G69"/>
  <c r="K69"/>
  <c r="M69" s="1"/>
  <c r="P69"/>
  <c r="R69" s="1"/>
  <c r="U69"/>
  <c r="W69" s="1"/>
  <c r="Z69"/>
  <c r="AB69" s="1"/>
  <c r="AE69"/>
  <c r="AG69" s="1"/>
  <c r="AJ69"/>
  <c r="AL69" s="1"/>
  <c r="AO69"/>
  <c r="AQ69"/>
  <c r="A70"/>
  <c r="H70" s="1"/>
  <c r="G70"/>
  <c r="K70"/>
  <c r="M70" s="1"/>
  <c r="P70"/>
  <c r="R70" s="1"/>
  <c r="U70"/>
  <c r="W70"/>
  <c r="Z70"/>
  <c r="AB70" s="1"/>
  <c r="AE70"/>
  <c r="AG70" s="1"/>
  <c r="AJ70"/>
  <c r="AL70" s="1"/>
  <c r="AO70"/>
  <c r="AQ70"/>
  <c r="AU70"/>
  <c r="AV70" s="1"/>
  <c r="C71"/>
  <c r="E71"/>
  <c r="AW67" s="1"/>
  <c r="W74"/>
  <c r="A20" i="7"/>
  <c r="G20"/>
  <c r="K20"/>
  <c r="M20"/>
  <c r="P20"/>
  <c r="R20"/>
  <c r="U20"/>
  <c r="W20" s="1"/>
  <c r="Z20"/>
  <c r="AB20"/>
  <c r="AE20"/>
  <c r="AG20"/>
  <c r="AJ20"/>
  <c r="AL20"/>
  <c r="AO20"/>
  <c r="AQ20" s="1"/>
  <c r="A21"/>
  <c r="G21"/>
  <c r="K21"/>
  <c r="M21"/>
  <c r="P21"/>
  <c r="R21" s="1"/>
  <c r="U21"/>
  <c r="W21" s="1"/>
  <c r="Z21"/>
  <c r="AB21" s="1"/>
  <c r="AE21"/>
  <c r="AG21" s="1"/>
  <c r="AJ21"/>
  <c r="AL21" s="1"/>
  <c r="AO21"/>
  <c r="AQ21" s="1"/>
  <c r="A22"/>
  <c r="G22"/>
  <c r="H22"/>
  <c r="K22"/>
  <c r="M22" s="1"/>
  <c r="P22"/>
  <c r="U22"/>
  <c r="W22" s="1"/>
  <c r="Z22"/>
  <c r="AB22" s="1"/>
  <c r="AE22"/>
  <c r="AG22" s="1"/>
  <c r="AJ22"/>
  <c r="AL22" s="1"/>
  <c r="AO22"/>
  <c r="AQ22" s="1"/>
  <c r="A23"/>
  <c r="H23" s="1"/>
  <c r="G23"/>
  <c r="K23"/>
  <c r="M23"/>
  <c r="P23"/>
  <c r="R23"/>
  <c r="U23"/>
  <c r="W23"/>
  <c r="Z23"/>
  <c r="AB23" s="1"/>
  <c r="AE23"/>
  <c r="AG23"/>
  <c r="AJ23"/>
  <c r="AL23"/>
  <c r="AO23"/>
  <c r="AQ23"/>
  <c r="A24"/>
  <c r="H24" s="1"/>
  <c r="G24"/>
  <c r="K24"/>
  <c r="M24"/>
  <c r="P24"/>
  <c r="R24" s="1"/>
  <c r="U24"/>
  <c r="W24" s="1"/>
  <c r="Z24"/>
  <c r="AB24" s="1"/>
  <c r="AE24"/>
  <c r="AU24" s="1"/>
  <c r="AV24" s="1"/>
  <c r="AJ24"/>
  <c r="AL24" s="1"/>
  <c r="AO24"/>
  <c r="AQ24"/>
  <c r="A25"/>
  <c r="H25" s="1"/>
  <c r="G25"/>
  <c r="K25"/>
  <c r="M25" s="1"/>
  <c r="P25"/>
  <c r="R25" s="1"/>
  <c r="U25"/>
  <c r="W25" s="1"/>
  <c r="Z25"/>
  <c r="AB25" s="1"/>
  <c r="AE25"/>
  <c r="AG25" s="1"/>
  <c r="AJ25"/>
  <c r="AL25" s="1"/>
  <c r="AO25"/>
  <c r="AQ25" s="1"/>
  <c r="C26"/>
  <c r="E26"/>
  <c r="AW22" s="1"/>
  <c r="A29"/>
  <c r="H29" s="1"/>
  <c r="G29"/>
  <c r="K29"/>
  <c r="M29" s="1"/>
  <c r="P29"/>
  <c r="R29" s="1"/>
  <c r="U29"/>
  <c r="W29" s="1"/>
  <c r="Z29"/>
  <c r="AB29"/>
  <c r="AE29"/>
  <c r="AG29" s="1"/>
  <c r="AJ29"/>
  <c r="AL29" s="1"/>
  <c r="AO29"/>
  <c r="AQ29" s="1"/>
  <c r="A30"/>
  <c r="H30" s="1"/>
  <c r="G30"/>
  <c r="K30"/>
  <c r="M30"/>
  <c r="P30"/>
  <c r="R30" s="1"/>
  <c r="U30"/>
  <c r="W30"/>
  <c r="Z30"/>
  <c r="AB30"/>
  <c r="AE30"/>
  <c r="AG30"/>
  <c r="AJ30"/>
  <c r="AL30" s="1"/>
  <c r="AO30"/>
  <c r="AQ30"/>
  <c r="A31"/>
  <c r="G31"/>
  <c r="H31"/>
  <c r="K31"/>
  <c r="M31" s="1"/>
  <c r="P31"/>
  <c r="R31" s="1"/>
  <c r="U31"/>
  <c r="Z31"/>
  <c r="AB31" s="1"/>
  <c r="AE31"/>
  <c r="AG31" s="1"/>
  <c r="AJ31"/>
  <c r="AL31"/>
  <c r="AO31"/>
  <c r="AQ31" s="1"/>
  <c r="A32"/>
  <c r="G32"/>
  <c r="K32"/>
  <c r="M32" s="1"/>
  <c r="P32"/>
  <c r="U32"/>
  <c r="W32"/>
  <c r="Z32"/>
  <c r="AB32" s="1"/>
  <c r="AE32"/>
  <c r="AG32"/>
  <c r="AJ32"/>
  <c r="AL32" s="1"/>
  <c r="AO32"/>
  <c r="AQ32" s="1"/>
  <c r="A33"/>
  <c r="H33" s="1"/>
  <c r="G33"/>
  <c r="K33"/>
  <c r="M33"/>
  <c r="P33"/>
  <c r="U33"/>
  <c r="W33"/>
  <c r="Z33"/>
  <c r="AB33"/>
  <c r="AE33"/>
  <c r="AG33" s="1"/>
  <c r="AJ33"/>
  <c r="AL33" s="1"/>
  <c r="AO33"/>
  <c r="AQ33" s="1"/>
  <c r="A34"/>
  <c r="G34"/>
  <c r="K34"/>
  <c r="M34" s="1"/>
  <c r="P34"/>
  <c r="U34"/>
  <c r="W34" s="1"/>
  <c r="Z34"/>
  <c r="AB34" s="1"/>
  <c r="AE34"/>
  <c r="AG34" s="1"/>
  <c r="AJ34"/>
  <c r="AL34"/>
  <c r="AO34"/>
  <c r="AQ34" s="1"/>
  <c r="C35"/>
  <c r="E35"/>
  <c r="AW31" s="1"/>
  <c r="A38"/>
  <c r="H38" s="1"/>
  <c r="G38"/>
  <c r="K38"/>
  <c r="M38" s="1"/>
  <c r="P38"/>
  <c r="U38"/>
  <c r="W38" s="1"/>
  <c r="Z38"/>
  <c r="AB38" s="1"/>
  <c r="AE38"/>
  <c r="AG38" s="1"/>
  <c r="AJ38"/>
  <c r="AL38" s="1"/>
  <c r="AO38"/>
  <c r="AQ38" s="1"/>
  <c r="A39"/>
  <c r="G39"/>
  <c r="H39" s="1"/>
  <c r="K39"/>
  <c r="M39" s="1"/>
  <c r="P39"/>
  <c r="R39" s="1"/>
  <c r="U39"/>
  <c r="W39"/>
  <c r="Z39"/>
  <c r="AB39"/>
  <c r="AE39"/>
  <c r="AG39" s="1"/>
  <c r="AJ39"/>
  <c r="AL39" s="1"/>
  <c r="AO39"/>
  <c r="AQ39" s="1"/>
  <c r="A40"/>
  <c r="G40"/>
  <c r="K40"/>
  <c r="M40" s="1"/>
  <c r="P40"/>
  <c r="R40" s="1"/>
  <c r="U40"/>
  <c r="W40"/>
  <c r="Z40"/>
  <c r="AB40" s="1"/>
  <c r="AE40"/>
  <c r="AG40" s="1"/>
  <c r="AJ40"/>
  <c r="AL40" s="1"/>
  <c r="AO40"/>
  <c r="AQ40"/>
  <c r="AQ44" s="1"/>
  <c r="AW40"/>
  <c r="A41"/>
  <c r="G41"/>
  <c r="H41"/>
  <c r="K41"/>
  <c r="M41" s="1"/>
  <c r="P41"/>
  <c r="R41" s="1"/>
  <c r="U41"/>
  <c r="W41" s="1"/>
  <c r="Z41"/>
  <c r="AB41" s="1"/>
  <c r="AE41"/>
  <c r="AG41" s="1"/>
  <c r="AJ41"/>
  <c r="AL41" s="1"/>
  <c r="AO41"/>
  <c r="AQ41" s="1"/>
  <c r="A42"/>
  <c r="G42"/>
  <c r="K42"/>
  <c r="M42" s="1"/>
  <c r="P42"/>
  <c r="R42" s="1"/>
  <c r="U42"/>
  <c r="W42" s="1"/>
  <c r="Z42"/>
  <c r="AB42" s="1"/>
  <c r="AE42"/>
  <c r="AG42" s="1"/>
  <c r="AJ42"/>
  <c r="AL42" s="1"/>
  <c r="AO42"/>
  <c r="AQ42"/>
  <c r="A43"/>
  <c r="H43" s="1"/>
  <c r="G43"/>
  <c r="K43"/>
  <c r="M43" s="1"/>
  <c r="P43"/>
  <c r="R43" s="1"/>
  <c r="U43"/>
  <c r="W43" s="1"/>
  <c r="Z43"/>
  <c r="AB43" s="1"/>
  <c r="AE43"/>
  <c r="AG43" s="1"/>
  <c r="AJ43"/>
  <c r="AL43" s="1"/>
  <c r="AO43"/>
  <c r="AQ43"/>
  <c r="A44"/>
  <c r="C44"/>
  <c r="H44" s="1"/>
  <c r="E44"/>
  <c r="G44"/>
  <c r="A45"/>
  <c r="G45"/>
  <c r="H45" s="1"/>
  <c r="A47"/>
  <c r="G47"/>
  <c r="K47"/>
  <c r="M47" s="1"/>
  <c r="P47"/>
  <c r="U47"/>
  <c r="W47" s="1"/>
  <c r="Z47"/>
  <c r="AB47" s="1"/>
  <c r="AE47"/>
  <c r="AG47" s="1"/>
  <c r="AJ47"/>
  <c r="AL47" s="1"/>
  <c r="AO47"/>
  <c r="AQ47" s="1"/>
  <c r="A48"/>
  <c r="H48" s="1"/>
  <c r="G48"/>
  <c r="K48"/>
  <c r="M48" s="1"/>
  <c r="P48"/>
  <c r="R48" s="1"/>
  <c r="U48"/>
  <c r="W48" s="1"/>
  <c r="Z48"/>
  <c r="AB48" s="1"/>
  <c r="AE48"/>
  <c r="AG48" s="1"/>
  <c r="AJ48"/>
  <c r="AL48" s="1"/>
  <c r="AO48"/>
  <c r="AQ48" s="1"/>
  <c r="A49"/>
  <c r="G49"/>
  <c r="K49"/>
  <c r="M49" s="1"/>
  <c r="P49"/>
  <c r="R49" s="1"/>
  <c r="U49"/>
  <c r="W49" s="1"/>
  <c r="Z49"/>
  <c r="AB49" s="1"/>
  <c r="AE49"/>
  <c r="AG49" s="1"/>
  <c r="AJ49"/>
  <c r="AL49" s="1"/>
  <c r="AO49"/>
  <c r="AQ49" s="1"/>
  <c r="A50"/>
  <c r="H50" s="1"/>
  <c r="G50"/>
  <c r="K50"/>
  <c r="M50" s="1"/>
  <c r="P50"/>
  <c r="U50"/>
  <c r="W50" s="1"/>
  <c r="Z50"/>
  <c r="AB50" s="1"/>
  <c r="AE50"/>
  <c r="AG50" s="1"/>
  <c r="AJ50"/>
  <c r="AL50" s="1"/>
  <c r="AO50"/>
  <c r="AQ50" s="1"/>
  <c r="A51"/>
  <c r="G51"/>
  <c r="H51" s="1"/>
  <c r="K51"/>
  <c r="M51"/>
  <c r="P51"/>
  <c r="R51"/>
  <c r="U51"/>
  <c r="W51" s="1"/>
  <c r="Z51"/>
  <c r="AB51"/>
  <c r="AE51"/>
  <c r="AG51" s="1"/>
  <c r="AJ51"/>
  <c r="AL51" s="1"/>
  <c r="AO51"/>
  <c r="AQ51" s="1"/>
  <c r="A52"/>
  <c r="G52"/>
  <c r="K52"/>
  <c r="M52" s="1"/>
  <c r="P52"/>
  <c r="R52"/>
  <c r="U52"/>
  <c r="W52" s="1"/>
  <c r="Z52"/>
  <c r="AB52" s="1"/>
  <c r="AE52"/>
  <c r="AG52" s="1"/>
  <c r="AJ52"/>
  <c r="AL52" s="1"/>
  <c r="AO52"/>
  <c r="AQ52" s="1"/>
  <c r="A53"/>
  <c r="C53"/>
  <c r="E53"/>
  <c r="A56"/>
  <c r="G56"/>
  <c r="H56" s="1"/>
  <c r="K56"/>
  <c r="M56" s="1"/>
  <c r="P56"/>
  <c r="R56" s="1"/>
  <c r="U56"/>
  <c r="W56" s="1"/>
  <c r="Z56"/>
  <c r="AB56" s="1"/>
  <c r="AE56"/>
  <c r="AG56" s="1"/>
  <c r="AJ56"/>
  <c r="AL56"/>
  <c r="AO56"/>
  <c r="AQ56" s="1"/>
  <c r="A57"/>
  <c r="G57"/>
  <c r="K57"/>
  <c r="M57"/>
  <c r="P57"/>
  <c r="R57" s="1"/>
  <c r="U57"/>
  <c r="W57" s="1"/>
  <c r="Z57"/>
  <c r="AB57"/>
  <c r="AE57"/>
  <c r="AG57"/>
  <c r="AJ57"/>
  <c r="AL57" s="1"/>
  <c r="AO57"/>
  <c r="AQ57" s="1"/>
  <c r="A58"/>
  <c r="G58"/>
  <c r="K58"/>
  <c r="M58" s="1"/>
  <c r="P58"/>
  <c r="R58" s="1"/>
  <c r="U58"/>
  <c r="W58" s="1"/>
  <c r="Z58"/>
  <c r="AB58" s="1"/>
  <c r="AE58"/>
  <c r="AG58" s="1"/>
  <c r="AJ58"/>
  <c r="AL58" s="1"/>
  <c r="AO58"/>
  <c r="AQ58"/>
  <c r="A59"/>
  <c r="G59"/>
  <c r="H59"/>
  <c r="K59"/>
  <c r="M59" s="1"/>
  <c r="P59"/>
  <c r="R59"/>
  <c r="U59"/>
  <c r="W59" s="1"/>
  <c r="Z59"/>
  <c r="AB59"/>
  <c r="AE59"/>
  <c r="AJ59"/>
  <c r="AL59" s="1"/>
  <c r="AO59"/>
  <c r="AQ59" s="1"/>
  <c r="A60"/>
  <c r="G60"/>
  <c r="K60"/>
  <c r="M60" s="1"/>
  <c r="P60"/>
  <c r="R60" s="1"/>
  <c r="U60"/>
  <c r="W60" s="1"/>
  <c r="Z60"/>
  <c r="AB60" s="1"/>
  <c r="AE60"/>
  <c r="AG60"/>
  <c r="AJ60"/>
  <c r="AL60" s="1"/>
  <c r="AO60"/>
  <c r="AQ60" s="1"/>
  <c r="A61"/>
  <c r="H61" s="1"/>
  <c r="G61"/>
  <c r="K61"/>
  <c r="M61" s="1"/>
  <c r="P61"/>
  <c r="R61" s="1"/>
  <c r="U61"/>
  <c r="W61" s="1"/>
  <c r="Z61"/>
  <c r="AB61" s="1"/>
  <c r="AE61"/>
  <c r="AG61"/>
  <c r="AJ61"/>
  <c r="AL61" s="1"/>
  <c r="AO61"/>
  <c r="AQ61" s="1"/>
  <c r="C62"/>
  <c r="E62"/>
  <c r="A65"/>
  <c r="G65"/>
  <c r="H65" s="1"/>
  <c r="K65"/>
  <c r="M65" s="1"/>
  <c r="P65"/>
  <c r="U65"/>
  <c r="W65" s="1"/>
  <c r="Z65"/>
  <c r="AB65" s="1"/>
  <c r="AE65"/>
  <c r="AG65"/>
  <c r="AJ65"/>
  <c r="AL65" s="1"/>
  <c r="AO65"/>
  <c r="AQ65" s="1"/>
  <c r="A66"/>
  <c r="G66"/>
  <c r="K66"/>
  <c r="M66" s="1"/>
  <c r="P66"/>
  <c r="R66" s="1"/>
  <c r="U66"/>
  <c r="W66"/>
  <c r="Z66"/>
  <c r="AB66"/>
  <c r="AE66"/>
  <c r="AG66"/>
  <c r="AJ66"/>
  <c r="AL66" s="1"/>
  <c r="AO66"/>
  <c r="AQ66"/>
  <c r="A67"/>
  <c r="H67" s="1"/>
  <c r="G67"/>
  <c r="M67"/>
  <c r="R67"/>
  <c r="W67"/>
  <c r="AB67"/>
  <c r="AG67"/>
  <c r="AL67"/>
  <c r="AQ67"/>
  <c r="AU67"/>
  <c r="AV67" s="1"/>
  <c r="AW67"/>
  <c r="A68"/>
  <c r="G68"/>
  <c r="K68"/>
  <c r="M68" s="1"/>
  <c r="P68"/>
  <c r="R68"/>
  <c r="U68"/>
  <c r="W68" s="1"/>
  <c r="Z68"/>
  <c r="AB68" s="1"/>
  <c r="AE68"/>
  <c r="AG68" s="1"/>
  <c r="AJ68"/>
  <c r="AL68"/>
  <c r="AO68"/>
  <c r="AQ68" s="1"/>
  <c r="A69"/>
  <c r="G69"/>
  <c r="H69" s="1"/>
  <c r="K69"/>
  <c r="M69" s="1"/>
  <c r="P69"/>
  <c r="R69"/>
  <c r="U69"/>
  <c r="W69" s="1"/>
  <c r="Z69"/>
  <c r="AB69"/>
  <c r="AE69"/>
  <c r="AG69" s="1"/>
  <c r="AJ69"/>
  <c r="AL69"/>
  <c r="AO69"/>
  <c r="AQ69" s="1"/>
  <c r="A70"/>
  <c r="G70"/>
  <c r="K70"/>
  <c r="M70" s="1"/>
  <c r="P70"/>
  <c r="R70"/>
  <c r="U70"/>
  <c r="W70" s="1"/>
  <c r="Z70"/>
  <c r="AB70" s="1"/>
  <c r="AE70"/>
  <c r="AG70" s="1"/>
  <c r="AJ70"/>
  <c r="AL70" s="1"/>
  <c r="AO70"/>
  <c r="AQ70" s="1"/>
  <c r="C71"/>
  <c r="E71"/>
  <c r="A20" i="8"/>
  <c r="G20"/>
  <c r="K20"/>
  <c r="M20" s="1"/>
  <c r="P20"/>
  <c r="R20" s="1"/>
  <c r="U20"/>
  <c r="W20" s="1"/>
  <c r="Z20"/>
  <c r="AB20"/>
  <c r="AE20"/>
  <c r="AG20" s="1"/>
  <c r="AJ20"/>
  <c r="AL20" s="1"/>
  <c r="AO20"/>
  <c r="AQ20" s="1"/>
  <c r="A21"/>
  <c r="H21" s="1"/>
  <c r="G21"/>
  <c r="K21"/>
  <c r="M21" s="1"/>
  <c r="P21"/>
  <c r="AU21" s="1"/>
  <c r="AV21" s="1"/>
  <c r="U21"/>
  <c r="W21" s="1"/>
  <c r="Z21"/>
  <c r="AB21"/>
  <c r="AE21"/>
  <c r="AG21" s="1"/>
  <c r="AJ21"/>
  <c r="AL21"/>
  <c r="AO21"/>
  <c r="AQ21"/>
  <c r="A22"/>
  <c r="G22"/>
  <c r="K22"/>
  <c r="M22" s="1"/>
  <c r="P22"/>
  <c r="R22" s="1"/>
  <c r="U22"/>
  <c r="W22" s="1"/>
  <c r="Z22"/>
  <c r="AB22"/>
  <c r="AE22"/>
  <c r="AG22" s="1"/>
  <c r="AJ22"/>
  <c r="AL22" s="1"/>
  <c r="AO22"/>
  <c r="AQ22" s="1"/>
  <c r="A23"/>
  <c r="H23" s="1"/>
  <c r="G23"/>
  <c r="K23"/>
  <c r="M23" s="1"/>
  <c r="P23"/>
  <c r="R23" s="1"/>
  <c r="U23"/>
  <c r="W23"/>
  <c r="Z23"/>
  <c r="AB23" s="1"/>
  <c r="AE23"/>
  <c r="AG23" s="1"/>
  <c r="AJ23"/>
  <c r="AL23" s="1"/>
  <c r="AO23"/>
  <c r="AQ23" s="1"/>
  <c r="A24"/>
  <c r="G24"/>
  <c r="K24"/>
  <c r="M24" s="1"/>
  <c r="P24"/>
  <c r="R24" s="1"/>
  <c r="U24"/>
  <c r="W24" s="1"/>
  <c r="Z24"/>
  <c r="AB24"/>
  <c r="AE24"/>
  <c r="AG24" s="1"/>
  <c r="AJ24"/>
  <c r="AL24"/>
  <c r="AO24"/>
  <c r="AQ24" s="1"/>
  <c r="A25"/>
  <c r="H25" s="1"/>
  <c r="G25"/>
  <c r="K25"/>
  <c r="M25" s="1"/>
  <c r="P25"/>
  <c r="R25" s="1"/>
  <c r="U25"/>
  <c r="W25" s="1"/>
  <c r="Z25"/>
  <c r="AB25" s="1"/>
  <c r="AE25"/>
  <c r="AG25" s="1"/>
  <c r="AJ25"/>
  <c r="AL25" s="1"/>
  <c r="AO25"/>
  <c r="AQ25" s="1"/>
  <c r="C26"/>
  <c r="E26"/>
  <c r="AW22" s="1"/>
  <c r="A29"/>
  <c r="G29"/>
  <c r="K29"/>
  <c r="M29" s="1"/>
  <c r="P29"/>
  <c r="R29" s="1"/>
  <c r="U29"/>
  <c r="W29"/>
  <c r="Z29"/>
  <c r="AB29" s="1"/>
  <c r="AE29"/>
  <c r="AG29" s="1"/>
  <c r="AJ29"/>
  <c r="AL29" s="1"/>
  <c r="AO29"/>
  <c r="AQ29"/>
  <c r="A30"/>
  <c r="G30"/>
  <c r="H30" s="1"/>
  <c r="K30"/>
  <c r="M30" s="1"/>
  <c r="P30"/>
  <c r="R30" s="1"/>
  <c r="U30"/>
  <c r="W30" s="1"/>
  <c r="Z30"/>
  <c r="AB30"/>
  <c r="AE30"/>
  <c r="AG30" s="1"/>
  <c r="AJ30"/>
  <c r="AL30"/>
  <c r="AO30"/>
  <c r="AQ30" s="1"/>
  <c r="A31"/>
  <c r="G31"/>
  <c r="H31"/>
  <c r="K31"/>
  <c r="M31" s="1"/>
  <c r="P31"/>
  <c r="R31" s="1"/>
  <c r="U31"/>
  <c r="AU31" s="1"/>
  <c r="AV31" s="1"/>
  <c r="Z31"/>
  <c r="AB31" s="1"/>
  <c r="AE31"/>
  <c r="AG31" s="1"/>
  <c r="AJ31"/>
  <c r="AL31" s="1"/>
  <c r="AO31"/>
  <c r="AQ31" s="1"/>
  <c r="A32"/>
  <c r="H32" s="1"/>
  <c r="G32"/>
  <c r="K32"/>
  <c r="M32"/>
  <c r="P32"/>
  <c r="U32"/>
  <c r="W32" s="1"/>
  <c r="Z32"/>
  <c r="AB32"/>
  <c r="AE32"/>
  <c r="AG32" s="1"/>
  <c r="AJ32"/>
  <c r="AL32" s="1"/>
  <c r="AO32"/>
  <c r="AQ32" s="1"/>
  <c r="A33"/>
  <c r="H33" s="1"/>
  <c r="G33"/>
  <c r="K33"/>
  <c r="M33" s="1"/>
  <c r="P33"/>
  <c r="R33"/>
  <c r="U33"/>
  <c r="W33" s="1"/>
  <c r="Z33"/>
  <c r="AB33" s="1"/>
  <c r="AE33"/>
  <c r="AG33" s="1"/>
  <c r="AJ33"/>
  <c r="AL33" s="1"/>
  <c r="AO33"/>
  <c r="A34"/>
  <c r="G34"/>
  <c r="K34"/>
  <c r="M34" s="1"/>
  <c r="P34"/>
  <c r="R34" s="1"/>
  <c r="U34"/>
  <c r="W34" s="1"/>
  <c r="Z34"/>
  <c r="AB34" s="1"/>
  <c r="AE34"/>
  <c r="AG34" s="1"/>
  <c r="AJ34"/>
  <c r="AL34" s="1"/>
  <c r="AO34"/>
  <c r="AQ34" s="1"/>
  <c r="C35"/>
  <c r="E35"/>
  <c r="AW31" s="1"/>
  <c r="A38"/>
  <c r="H38" s="1"/>
  <c r="G38"/>
  <c r="K38"/>
  <c r="M38" s="1"/>
  <c r="P38"/>
  <c r="R38" s="1"/>
  <c r="U38"/>
  <c r="W38" s="1"/>
  <c r="Z38"/>
  <c r="AB38" s="1"/>
  <c r="AE38"/>
  <c r="AG38" s="1"/>
  <c r="AJ38"/>
  <c r="AL38" s="1"/>
  <c r="AO38"/>
  <c r="AQ38"/>
  <c r="A39"/>
  <c r="H39" s="1"/>
  <c r="G39"/>
  <c r="K39"/>
  <c r="M39"/>
  <c r="P39"/>
  <c r="AU39" s="1"/>
  <c r="AV39" s="1"/>
  <c r="R39"/>
  <c r="U39"/>
  <c r="W39"/>
  <c r="Z39"/>
  <c r="AB39" s="1"/>
  <c r="AE39"/>
  <c r="AG39" s="1"/>
  <c r="AJ39"/>
  <c r="AL39" s="1"/>
  <c r="AO39"/>
  <c r="AQ39" s="1"/>
  <c r="A40"/>
  <c r="G40"/>
  <c r="K40"/>
  <c r="M40"/>
  <c r="P40"/>
  <c r="R40" s="1"/>
  <c r="U40"/>
  <c r="W40"/>
  <c r="Z40"/>
  <c r="AB40" s="1"/>
  <c r="AE40"/>
  <c r="AG40" s="1"/>
  <c r="AJ40"/>
  <c r="AL40" s="1"/>
  <c r="AO40"/>
  <c r="AQ40"/>
  <c r="A41"/>
  <c r="H41" s="1"/>
  <c r="G41"/>
  <c r="K41"/>
  <c r="M41" s="1"/>
  <c r="P41"/>
  <c r="U41"/>
  <c r="W41" s="1"/>
  <c r="Z41"/>
  <c r="AB41" s="1"/>
  <c r="AE41"/>
  <c r="AG41" s="1"/>
  <c r="AJ41"/>
  <c r="AL41" s="1"/>
  <c r="AO41"/>
  <c r="AQ41"/>
  <c r="A42"/>
  <c r="G42"/>
  <c r="H42" s="1"/>
  <c r="K42"/>
  <c r="M42" s="1"/>
  <c r="P42"/>
  <c r="R42" s="1"/>
  <c r="U42"/>
  <c r="W42" s="1"/>
  <c r="Z42"/>
  <c r="AE42"/>
  <c r="AG42"/>
  <c r="AJ42"/>
  <c r="AL42" s="1"/>
  <c r="AO42"/>
  <c r="AQ42" s="1"/>
  <c r="A43"/>
  <c r="G43"/>
  <c r="K43"/>
  <c r="M43"/>
  <c r="P43"/>
  <c r="U43"/>
  <c r="W43" s="1"/>
  <c r="Z43"/>
  <c r="AB43" s="1"/>
  <c r="AE43"/>
  <c r="AG43" s="1"/>
  <c r="AJ43"/>
  <c r="AL43" s="1"/>
  <c r="AO43"/>
  <c r="AQ43" s="1"/>
  <c r="A44"/>
  <c r="C44"/>
  <c r="H44" s="1"/>
  <c r="E44"/>
  <c r="AW40" s="1"/>
  <c r="G44"/>
  <c r="A45"/>
  <c r="G45"/>
  <c r="H45" s="1"/>
  <c r="A47"/>
  <c r="G47"/>
  <c r="K47"/>
  <c r="M47" s="1"/>
  <c r="P47"/>
  <c r="R47" s="1"/>
  <c r="U47"/>
  <c r="AU47" s="1"/>
  <c r="AV47" s="1"/>
  <c r="Z47"/>
  <c r="AB47" s="1"/>
  <c r="AE47"/>
  <c r="AG47" s="1"/>
  <c r="AJ47"/>
  <c r="AL47" s="1"/>
  <c r="AO47"/>
  <c r="AQ47" s="1"/>
  <c r="A48"/>
  <c r="H48" s="1"/>
  <c r="G48"/>
  <c r="K48"/>
  <c r="M48" s="1"/>
  <c r="P48"/>
  <c r="R48"/>
  <c r="U48"/>
  <c r="W48" s="1"/>
  <c r="Z48"/>
  <c r="AB48" s="1"/>
  <c r="AE48"/>
  <c r="AG48" s="1"/>
  <c r="AJ48"/>
  <c r="AL48" s="1"/>
  <c r="AO48"/>
  <c r="AQ48" s="1"/>
  <c r="A49"/>
  <c r="G49"/>
  <c r="H49" s="1"/>
  <c r="K49"/>
  <c r="M49" s="1"/>
  <c r="P49"/>
  <c r="R49" s="1"/>
  <c r="U49"/>
  <c r="W49" s="1"/>
  <c r="Z49"/>
  <c r="AB49"/>
  <c r="AE49"/>
  <c r="AG49" s="1"/>
  <c r="AJ49"/>
  <c r="AL49"/>
  <c r="AO49"/>
  <c r="AQ49" s="1"/>
  <c r="A50"/>
  <c r="G50"/>
  <c r="K50"/>
  <c r="M50" s="1"/>
  <c r="P50"/>
  <c r="R50" s="1"/>
  <c r="U50"/>
  <c r="W50"/>
  <c r="Z50"/>
  <c r="AB50" s="1"/>
  <c r="AE50"/>
  <c r="AG50" s="1"/>
  <c r="AJ50"/>
  <c r="AL50" s="1"/>
  <c r="AO50"/>
  <c r="AQ50"/>
  <c r="A51"/>
  <c r="G51"/>
  <c r="H51"/>
  <c r="K51"/>
  <c r="M51" s="1"/>
  <c r="P51"/>
  <c r="R51"/>
  <c r="U51"/>
  <c r="W51" s="1"/>
  <c r="Z51"/>
  <c r="AB51" s="1"/>
  <c r="AE51"/>
  <c r="AG51" s="1"/>
  <c r="AJ51"/>
  <c r="AL51" s="1"/>
  <c r="AO51"/>
  <c r="AQ51" s="1"/>
  <c r="A52"/>
  <c r="H52" s="1"/>
  <c r="G52"/>
  <c r="K52"/>
  <c r="M52" s="1"/>
  <c r="P52"/>
  <c r="U52"/>
  <c r="W52"/>
  <c r="Z52"/>
  <c r="AB52" s="1"/>
  <c r="AE52"/>
  <c r="AG52" s="1"/>
  <c r="AJ52"/>
  <c r="AL52" s="1"/>
  <c r="AO52"/>
  <c r="AQ52"/>
  <c r="A53"/>
  <c r="C53"/>
  <c r="E53"/>
  <c r="AW49" s="1"/>
  <c r="A56"/>
  <c r="G56"/>
  <c r="K56"/>
  <c r="M56" s="1"/>
  <c r="P56"/>
  <c r="U56"/>
  <c r="W56" s="1"/>
  <c r="Z56"/>
  <c r="AB56" s="1"/>
  <c r="AE56"/>
  <c r="AG56"/>
  <c r="AJ56"/>
  <c r="AL56" s="1"/>
  <c r="AO56"/>
  <c r="AQ56" s="1"/>
  <c r="A57"/>
  <c r="G57"/>
  <c r="K57"/>
  <c r="M57" s="1"/>
  <c r="P57"/>
  <c r="U57"/>
  <c r="W57" s="1"/>
  <c r="Z57"/>
  <c r="AB57" s="1"/>
  <c r="AE57"/>
  <c r="AG57" s="1"/>
  <c r="AJ57"/>
  <c r="AL57" s="1"/>
  <c r="AO57"/>
  <c r="AQ57"/>
  <c r="A58"/>
  <c r="G58"/>
  <c r="K58"/>
  <c r="M58" s="1"/>
  <c r="P58"/>
  <c r="R58" s="1"/>
  <c r="U58"/>
  <c r="W58" s="1"/>
  <c r="Z58"/>
  <c r="AB58"/>
  <c r="AE58"/>
  <c r="AG58" s="1"/>
  <c r="AJ58"/>
  <c r="AL58" s="1"/>
  <c r="AO58"/>
  <c r="AQ58" s="1"/>
  <c r="A59"/>
  <c r="G59"/>
  <c r="H59" s="1"/>
  <c r="K59"/>
  <c r="M59"/>
  <c r="P59"/>
  <c r="U59"/>
  <c r="W59" s="1"/>
  <c r="Z59"/>
  <c r="AB59" s="1"/>
  <c r="AE59"/>
  <c r="AG59" s="1"/>
  <c r="AJ59"/>
  <c r="AL59" s="1"/>
  <c r="AO59"/>
  <c r="AQ59" s="1"/>
  <c r="A60"/>
  <c r="G60"/>
  <c r="H60" s="1"/>
  <c r="K60"/>
  <c r="M60" s="1"/>
  <c r="P60"/>
  <c r="U60"/>
  <c r="W60"/>
  <c r="Z60"/>
  <c r="AB60"/>
  <c r="AE60"/>
  <c r="AG60" s="1"/>
  <c r="AJ60"/>
  <c r="AL60" s="1"/>
  <c r="AO60"/>
  <c r="AQ60" s="1"/>
  <c r="AQ62" s="1"/>
  <c r="A61"/>
  <c r="H61" s="1"/>
  <c r="G61"/>
  <c r="K61"/>
  <c r="M61" s="1"/>
  <c r="P61"/>
  <c r="R61" s="1"/>
  <c r="U61"/>
  <c r="W61" s="1"/>
  <c r="Z61"/>
  <c r="AB61"/>
  <c r="AE61"/>
  <c r="AJ61"/>
  <c r="AL61" s="1"/>
  <c r="AO61"/>
  <c r="AQ61" s="1"/>
  <c r="C62"/>
  <c r="E62"/>
  <c r="A65"/>
  <c r="H65" s="1"/>
  <c r="G65"/>
  <c r="K65"/>
  <c r="M65" s="1"/>
  <c r="P65"/>
  <c r="U65"/>
  <c r="W65"/>
  <c r="Z65"/>
  <c r="AB65" s="1"/>
  <c r="AE65"/>
  <c r="AG65" s="1"/>
  <c r="AJ65"/>
  <c r="AL65" s="1"/>
  <c r="AO65"/>
  <c r="AQ65" s="1"/>
  <c r="A66"/>
  <c r="H66" s="1"/>
  <c r="G66"/>
  <c r="K66"/>
  <c r="M66" s="1"/>
  <c r="P66"/>
  <c r="R66" s="1"/>
  <c r="U66"/>
  <c r="W66" s="1"/>
  <c r="Z66"/>
  <c r="AB66" s="1"/>
  <c r="AE66"/>
  <c r="AG66" s="1"/>
  <c r="AJ66"/>
  <c r="AL66" s="1"/>
  <c r="AO66"/>
  <c r="AQ66" s="1"/>
  <c r="A67"/>
  <c r="G67"/>
  <c r="H67"/>
  <c r="M67"/>
  <c r="R67"/>
  <c r="AS67" s="1"/>
  <c r="AT67" s="1"/>
  <c r="W67"/>
  <c r="AB67"/>
  <c r="AG67"/>
  <c r="AL67"/>
  <c r="AQ67"/>
  <c r="AU67"/>
  <c r="AV67" s="1"/>
  <c r="A68"/>
  <c r="G68"/>
  <c r="K68"/>
  <c r="M68"/>
  <c r="P68"/>
  <c r="R68" s="1"/>
  <c r="U68"/>
  <c r="W68"/>
  <c r="Z68"/>
  <c r="AB68" s="1"/>
  <c r="AE68"/>
  <c r="AU68" s="1"/>
  <c r="AV68" s="1"/>
  <c r="AJ68"/>
  <c r="AL68" s="1"/>
  <c r="AO68"/>
  <c r="AQ68" s="1"/>
  <c r="A69"/>
  <c r="G69"/>
  <c r="K69"/>
  <c r="M69" s="1"/>
  <c r="P69"/>
  <c r="R69" s="1"/>
  <c r="U69"/>
  <c r="W69" s="1"/>
  <c r="Z69"/>
  <c r="AB69" s="1"/>
  <c r="AE69"/>
  <c r="AG69" s="1"/>
  <c r="AJ69"/>
  <c r="AL69" s="1"/>
  <c r="AO69"/>
  <c r="AQ69" s="1"/>
  <c r="A70"/>
  <c r="G70"/>
  <c r="H70"/>
  <c r="K70"/>
  <c r="M70"/>
  <c r="P70"/>
  <c r="R70" s="1"/>
  <c r="U70"/>
  <c r="W70" s="1"/>
  <c r="Z70"/>
  <c r="AB70"/>
  <c r="AE70"/>
  <c r="AJ70"/>
  <c r="AL70" s="1"/>
  <c r="AO70"/>
  <c r="AQ70" s="1"/>
  <c r="C71"/>
  <c r="E71"/>
  <c r="AW67" s="1"/>
  <c r="A20" i="9"/>
  <c r="H20" s="1"/>
  <c r="G20"/>
  <c r="K20"/>
  <c r="M20" s="1"/>
  <c r="P20"/>
  <c r="R20" s="1"/>
  <c r="U20"/>
  <c r="W20" s="1"/>
  <c r="Z20"/>
  <c r="AB20" s="1"/>
  <c r="AE20"/>
  <c r="AG20" s="1"/>
  <c r="AJ20"/>
  <c r="AL20" s="1"/>
  <c r="AO20"/>
  <c r="AQ20" s="1"/>
  <c r="A21"/>
  <c r="H21" s="1"/>
  <c r="G21"/>
  <c r="K21"/>
  <c r="M21"/>
  <c r="P21"/>
  <c r="R21" s="1"/>
  <c r="U21"/>
  <c r="W21" s="1"/>
  <c r="Z21"/>
  <c r="AB21"/>
  <c r="AE21"/>
  <c r="AG21" s="1"/>
  <c r="AJ21"/>
  <c r="AL21" s="1"/>
  <c r="AO21"/>
  <c r="AQ21"/>
  <c r="A22"/>
  <c r="G22"/>
  <c r="K22"/>
  <c r="M22" s="1"/>
  <c r="P22"/>
  <c r="R22"/>
  <c r="U22"/>
  <c r="W22" s="1"/>
  <c r="Z22"/>
  <c r="AB22" s="1"/>
  <c r="AE22"/>
  <c r="AG22" s="1"/>
  <c r="AJ22"/>
  <c r="AL22"/>
  <c r="AO22"/>
  <c r="AQ22" s="1"/>
  <c r="A23"/>
  <c r="G23"/>
  <c r="H23"/>
  <c r="K23"/>
  <c r="M23" s="1"/>
  <c r="P23"/>
  <c r="R23" s="1"/>
  <c r="U23"/>
  <c r="W23" s="1"/>
  <c r="Z23"/>
  <c r="AB23" s="1"/>
  <c r="AE23"/>
  <c r="AG23" s="1"/>
  <c r="AJ23"/>
  <c r="AL23" s="1"/>
  <c r="AO23"/>
  <c r="AQ23" s="1"/>
  <c r="A24"/>
  <c r="H24" s="1"/>
  <c r="G24"/>
  <c r="K24"/>
  <c r="M24" s="1"/>
  <c r="P24"/>
  <c r="AU24" s="1"/>
  <c r="AV24" s="1"/>
  <c r="U24"/>
  <c r="W24" s="1"/>
  <c r="Z24"/>
  <c r="AB24"/>
  <c r="AE24"/>
  <c r="AG24" s="1"/>
  <c r="AJ24"/>
  <c r="AL24"/>
  <c r="AO24"/>
  <c r="AQ24"/>
  <c r="A25"/>
  <c r="G25"/>
  <c r="K25"/>
  <c r="M25" s="1"/>
  <c r="P25"/>
  <c r="U25"/>
  <c r="W25" s="1"/>
  <c r="Z25"/>
  <c r="AB25" s="1"/>
  <c r="AE25"/>
  <c r="AG25" s="1"/>
  <c r="AJ25"/>
  <c r="AL25"/>
  <c r="AO25"/>
  <c r="AQ25" s="1"/>
  <c r="C26"/>
  <c r="E26"/>
  <c r="AW22" s="1"/>
  <c r="A29"/>
  <c r="G29"/>
  <c r="K29"/>
  <c r="M29"/>
  <c r="P29"/>
  <c r="AU29" s="1"/>
  <c r="U29"/>
  <c r="W29" s="1"/>
  <c r="Z29"/>
  <c r="AB29"/>
  <c r="AE29"/>
  <c r="AG29"/>
  <c r="AJ29"/>
  <c r="AL29" s="1"/>
  <c r="AO29"/>
  <c r="AQ29" s="1"/>
  <c r="A30"/>
  <c r="H30" s="1"/>
  <c r="G30"/>
  <c r="K30"/>
  <c r="M30" s="1"/>
  <c r="P30"/>
  <c r="R30" s="1"/>
  <c r="U30"/>
  <c r="W30"/>
  <c r="Z30"/>
  <c r="AB30"/>
  <c r="AE30"/>
  <c r="AG30" s="1"/>
  <c r="AJ30"/>
  <c r="AL30" s="1"/>
  <c r="AO30"/>
  <c r="AQ30" s="1"/>
  <c r="A31"/>
  <c r="H31" s="1"/>
  <c r="G31"/>
  <c r="K31"/>
  <c r="M31" s="1"/>
  <c r="P31"/>
  <c r="R31"/>
  <c r="U31"/>
  <c r="W31" s="1"/>
  <c r="Z31"/>
  <c r="AB31" s="1"/>
  <c r="AE31"/>
  <c r="AG31" s="1"/>
  <c r="AJ31"/>
  <c r="AL31"/>
  <c r="AO31"/>
  <c r="AQ31"/>
  <c r="A32"/>
  <c r="H32" s="1"/>
  <c r="G32"/>
  <c r="K32"/>
  <c r="P32"/>
  <c r="R32" s="1"/>
  <c r="U32"/>
  <c r="W32"/>
  <c r="Z32"/>
  <c r="AB32"/>
  <c r="AE32"/>
  <c r="AG32" s="1"/>
  <c r="AJ32"/>
  <c r="AL32" s="1"/>
  <c r="AO32"/>
  <c r="AQ32"/>
  <c r="A33"/>
  <c r="G33"/>
  <c r="K33"/>
  <c r="M33" s="1"/>
  <c r="P33"/>
  <c r="R33"/>
  <c r="U33"/>
  <c r="W33" s="1"/>
  <c r="Z33"/>
  <c r="AB33" s="1"/>
  <c r="AE33"/>
  <c r="AG33" s="1"/>
  <c r="AJ33"/>
  <c r="AL33" s="1"/>
  <c r="AO33"/>
  <c r="AQ33" s="1"/>
  <c r="A34"/>
  <c r="H34" s="1"/>
  <c r="G34"/>
  <c r="K34"/>
  <c r="M34" s="1"/>
  <c r="P34"/>
  <c r="U34"/>
  <c r="W34" s="1"/>
  <c r="Z34"/>
  <c r="AB34"/>
  <c r="AE34"/>
  <c r="AG34" s="1"/>
  <c r="AJ34"/>
  <c r="AL34" s="1"/>
  <c r="AO34"/>
  <c r="AQ34" s="1"/>
  <c r="C35"/>
  <c r="E35"/>
  <c r="AW31" s="1"/>
  <c r="A38"/>
  <c r="H38" s="1"/>
  <c r="G38"/>
  <c r="K38"/>
  <c r="M38" s="1"/>
  <c r="P38"/>
  <c r="U38"/>
  <c r="W38" s="1"/>
  <c r="Z38"/>
  <c r="AB38" s="1"/>
  <c r="AE38"/>
  <c r="AG38" s="1"/>
  <c r="AJ38"/>
  <c r="AL38" s="1"/>
  <c r="AO38"/>
  <c r="AQ38" s="1"/>
  <c r="A39"/>
  <c r="G39"/>
  <c r="H39"/>
  <c r="K39"/>
  <c r="M39" s="1"/>
  <c r="P39"/>
  <c r="R39"/>
  <c r="U39"/>
  <c r="W39"/>
  <c r="Z39"/>
  <c r="AB39" s="1"/>
  <c r="AE39"/>
  <c r="AG39" s="1"/>
  <c r="AJ39"/>
  <c r="AL39"/>
  <c r="AO39"/>
  <c r="AQ39" s="1"/>
  <c r="A40"/>
  <c r="G40"/>
  <c r="K40"/>
  <c r="M40"/>
  <c r="P40"/>
  <c r="R40"/>
  <c r="U40"/>
  <c r="W40" s="1"/>
  <c r="Z40"/>
  <c r="AB40" s="1"/>
  <c r="AE40"/>
  <c r="AG40"/>
  <c r="AJ40"/>
  <c r="AL40" s="1"/>
  <c r="AO40"/>
  <c r="AQ40" s="1"/>
  <c r="A41"/>
  <c r="G41"/>
  <c r="H41" s="1"/>
  <c r="K41"/>
  <c r="M41" s="1"/>
  <c r="P41"/>
  <c r="R41" s="1"/>
  <c r="U41"/>
  <c r="W41"/>
  <c r="Z41"/>
  <c r="AB41" s="1"/>
  <c r="AE41"/>
  <c r="AG41" s="1"/>
  <c r="AJ41"/>
  <c r="AL41" s="1"/>
  <c r="AO41"/>
  <c r="AQ41"/>
  <c r="A42"/>
  <c r="H42" s="1"/>
  <c r="G42"/>
  <c r="K42"/>
  <c r="M42" s="1"/>
  <c r="P42"/>
  <c r="R42"/>
  <c r="U42"/>
  <c r="W42"/>
  <c r="Z42"/>
  <c r="AB42" s="1"/>
  <c r="AE42"/>
  <c r="AG42"/>
  <c r="AJ42"/>
  <c r="AL42"/>
  <c r="AO42"/>
  <c r="AQ42" s="1"/>
  <c r="A43"/>
  <c r="G43"/>
  <c r="K43"/>
  <c r="M43"/>
  <c r="P43"/>
  <c r="R43" s="1"/>
  <c r="U43"/>
  <c r="W43"/>
  <c r="Z43"/>
  <c r="AB43" s="1"/>
  <c r="AE43"/>
  <c r="AG43" s="1"/>
  <c r="AJ43"/>
  <c r="AU43" s="1"/>
  <c r="AV43" s="1"/>
  <c r="AO43"/>
  <c r="AQ43" s="1"/>
  <c r="A44"/>
  <c r="C44"/>
  <c r="E44"/>
  <c r="AW40" s="1"/>
  <c r="G44"/>
  <c r="H44" s="1"/>
  <c r="A45"/>
  <c r="G45"/>
  <c r="H45" s="1"/>
  <c r="A47"/>
  <c r="H47" s="1"/>
  <c r="G47"/>
  <c r="K47"/>
  <c r="M47" s="1"/>
  <c r="P47"/>
  <c r="U47"/>
  <c r="W47" s="1"/>
  <c r="Z47"/>
  <c r="AB47"/>
  <c r="AE47"/>
  <c r="AG47" s="1"/>
  <c r="AJ47"/>
  <c r="AL47" s="1"/>
  <c r="AO47"/>
  <c r="AQ47" s="1"/>
  <c r="A48"/>
  <c r="G48"/>
  <c r="K48"/>
  <c r="M48" s="1"/>
  <c r="P48"/>
  <c r="R48" s="1"/>
  <c r="U48"/>
  <c r="W48" s="1"/>
  <c r="Z48"/>
  <c r="AB48" s="1"/>
  <c r="AE48"/>
  <c r="AG48" s="1"/>
  <c r="AJ48"/>
  <c r="AL48" s="1"/>
  <c r="AO48"/>
  <c r="AQ48" s="1"/>
  <c r="A49"/>
  <c r="G49"/>
  <c r="K49"/>
  <c r="M49" s="1"/>
  <c r="P49"/>
  <c r="R49"/>
  <c r="U49"/>
  <c r="W49"/>
  <c r="Z49"/>
  <c r="AB49" s="1"/>
  <c r="AE49"/>
  <c r="AG49" s="1"/>
  <c r="AJ49"/>
  <c r="AL49"/>
  <c r="AO49"/>
  <c r="AQ49"/>
  <c r="A50"/>
  <c r="G50"/>
  <c r="K50"/>
  <c r="P50"/>
  <c r="R50" s="1"/>
  <c r="U50"/>
  <c r="W50" s="1"/>
  <c r="Z50"/>
  <c r="AB50" s="1"/>
  <c r="AE50"/>
  <c r="AG50" s="1"/>
  <c r="AJ50"/>
  <c r="AL50" s="1"/>
  <c r="AO50"/>
  <c r="AQ50"/>
  <c r="A51"/>
  <c r="H51" s="1"/>
  <c r="G51"/>
  <c r="K51"/>
  <c r="M51" s="1"/>
  <c r="P51"/>
  <c r="R51"/>
  <c r="U51"/>
  <c r="W51" s="1"/>
  <c r="Z51"/>
  <c r="AB51"/>
  <c r="AE51"/>
  <c r="AG51"/>
  <c r="AJ51"/>
  <c r="AL51"/>
  <c r="AO51"/>
  <c r="AQ51" s="1"/>
  <c r="A52"/>
  <c r="G52"/>
  <c r="H52"/>
  <c r="K52"/>
  <c r="M52" s="1"/>
  <c r="P52"/>
  <c r="R52" s="1"/>
  <c r="U52"/>
  <c r="W52"/>
  <c r="Z52"/>
  <c r="AB52" s="1"/>
  <c r="AE52"/>
  <c r="AJ52"/>
  <c r="AL52" s="1"/>
  <c r="AO52"/>
  <c r="AQ52" s="1"/>
  <c r="A53"/>
  <c r="C53"/>
  <c r="E53"/>
  <c r="AW49" s="1"/>
  <c r="A56"/>
  <c r="G56"/>
  <c r="K56"/>
  <c r="M56" s="1"/>
  <c r="P56"/>
  <c r="R56" s="1"/>
  <c r="U56"/>
  <c r="W56" s="1"/>
  <c r="Z56"/>
  <c r="AB56" s="1"/>
  <c r="AE56"/>
  <c r="AG56" s="1"/>
  <c r="AJ56"/>
  <c r="AL56" s="1"/>
  <c r="AO56"/>
  <c r="AQ56"/>
  <c r="A57"/>
  <c r="H57" s="1"/>
  <c r="G57"/>
  <c r="K57"/>
  <c r="M57" s="1"/>
  <c r="P57"/>
  <c r="R57"/>
  <c r="U57"/>
  <c r="Z57"/>
  <c r="AB57" s="1"/>
  <c r="AE57"/>
  <c r="AG57" s="1"/>
  <c r="AJ57"/>
  <c r="AL57" s="1"/>
  <c r="AO57"/>
  <c r="AQ57" s="1"/>
  <c r="A58"/>
  <c r="H58" s="1"/>
  <c r="G58"/>
  <c r="K58"/>
  <c r="M58" s="1"/>
  <c r="P58"/>
  <c r="R58"/>
  <c r="U58"/>
  <c r="W58" s="1"/>
  <c r="Z58"/>
  <c r="AB58"/>
  <c r="AB62" s="1"/>
  <c r="AE58"/>
  <c r="AJ58"/>
  <c r="AL58" s="1"/>
  <c r="AO58"/>
  <c r="AQ58" s="1"/>
  <c r="A59"/>
  <c r="G59"/>
  <c r="K59"/>
  <c r="M59"/>
  <c r="P59"/>
  <c r="AU59" s="1"/>
  <c r="AV59" s="1"/>
  <c r="U59"/>
  <c r="W59" s="1"/>
  <c r="Z59"/>
  <c r="AB59" s="1"/>
  <c r="AE59"/>
  <c r="AG59"/>
  <c r="AJ59"/>
  <c r="AL59" s="1"/>
  <c r="AO59"/>
  <c r="AQ59"/>
  <c r="A60"/>
  <c r="G60"/>
  <c r="H60" s="1"/>
  <c r="K60"/>
  <c r="M60" s="1"/>
  <c r="P60"/>
  <c r="R60" s="1"/>
  <c r="U60"/>
  <c r="W60"/>
  <c r="Z60"/>
  <c r="AB60"/>
  <c r="AE60"/>
  <c r="AG60" s="1"/>
  <c r="AJ60"/>
  <c r="AL60" s="1"/>
  <c r="AO60"/>
  <c r="AQ60"/>
  <c r="A61"/>
  <c r="G61"/>
  <c r="K61"/>
  <c r="M61" s="1"/>
  <c r="P61"/>
  <c r="R61"/>
  <c r="U61"/>
  <c r="W61" s="1"/>
  <c r="Z61"/>
  <c r="AB61" s="1"/>
  <c r="AE61"/>
  <c r="AG61" s="1"/>
  <c r="AJ61"/>
  <c r="AL61" s="1"/>
  <c r="AO61"/>
  <c r="AQ61" s="1"/>
  <c r="C62"/>
  <c r="E62"/>
  <c r="AW58" s="1"/>
  <c r="A65"/>
  <c r="G65"/>
  <c r="K65"/>
  <c r="M65"/>
  <c r="P65"/>
  <c r="R65" s="1"/>
  <c r="U65"/>
  <c r="W65"/>
  <c r="Z65"/>
  <c r="AB65" s="1"/>
  <c r="AE65"/>
  <c r="AG65" s="1"/>
  <c r="AJ65"/>
  <c r="AL65"/>
  <c r="AO65"/>
  <c r="AQ65"/>
  <c r="A66"/>
  <c r="G66"/>
  <c r="H66"/>
  <c r="K66"/>
  <c r="P66"/>
  <c r="R66" s="1"/>
  <c r="U66"/>
  <c r="W66" s="1"/>
  <c r="Z66"/>
  <c r="AB66"/>
  <c r="AE66"/>
  <c r="AG66" s="1"/>
  <c r="AJ66"/>
  <c r="AL66" s="1"/>
  <c r="AO66"/>
  <c r="AQ66" s="1"/>
  <c r="A67"/>
  <c r="G67"/>
  <c r="M67"/>
  <c r="R67"/>
  <c r="W67"/>
  <c r="AB67"/>
  <c r="AG67"/>
  <c r="AL67"/>
  <c r="AQ67"/>
  <c r="AU67"/>
  <c r="AV67" s="1"/>
  <c r="A68"/>
  <c r="H68" s="1"/>
  <c r="G68"/>
  <c r="K68"/>
  <c r="M68" s="1"/>
  <c r="P68"/>
  <c r="R68" s="1"/>
  <c r="U68"/>
  <c r="W68"/>
  <c r="Z68"/>
  <c r="AB68"/>
  <c r="AE68"/>
  <c r="AG68" s="1"/>
  <c r="AJ68"/>
  <c r="AL68" s="1"/>
  <c r="AO68"/>
  <c r="AQ68" s="1"/>
  <c r="A69"/>
  <c r="G69"/>
  <c r="K69"/>
  <c r="M69"/>
  <c r="P69"/>
  <c r="R69" s="1"/>
  <c r="U69"/>
  <c r="W69" s="1"/>
  <c r="Z69"/>
  <c r="AB69" s="1"/>
  <c r="AE69"/>
  <c r="AG69" s="1"/>
  <c r="AJ69"/>
  <c r="AL69"/>
  <c r="AO69"/>
  <c r="AQ69"/>
  <c r="A70"/>
  <c r="G70"/>
  <c r="K70"/>
  <c r="M70" s="1"/>
  <c r="P70"/>
  <c r="R70" s="1"/>
  <c r="U70"/>
  <c r="W70" s="1"/>
  <c r="Z70"/>
  <c r="AB70" s="1"/>
  <c r="AE70"/>
  <c r="AG70"/>
  <c r="AJ70"/>
  <c r="AL70" s="1"/>
  <c r="AO70"/>
  <c r="AQ70" s="1"/>
  <c r="C71"/>
  <c r="E71"/>
  <c r="J8" i="12"/>
  <c r="J9"/>
  <c r="J10"/>
  <c r="J11"/>
  <c r="J12"/>
  <c r="J13"/>
  <c r="J14"/>
  <c r="J15"/>
  <c r="J16"/>
  <c r="J17"/>
  <c r="J18"/>
  <c r="J19"/>
  <c r="J20"/>
  <c r="J21"/>
  <c r="J22"/>
  <c r="J23"/>
  <c r="J24"/>
  <c r="J25"/>
  <c r="J26"/>
  <c r="J27"/>
  <c r="J28"/>
  <c r="J29"/>
  <c r="J30"/>
  <c r="J31"/>
  <c r="M32"/>
  <c r="J8" i="13"/>
  <c r="J9"/>
  <c r="J10"/>
  <c r="J11"/>
  <c r="J12"/>
  <c r="J13"/>
  <c r="J14"/>
  <c r="J15"/>
  <c r="J16"/>
  <c r="J17"/>
  <c r="J18"/>
  <c r="J19"/>
  <c r="J20"/>
  <c r="J21"/>
  <c r="J22"/>
  <c r="J23"/>
  <c r="J24"/>
  <c r="J25"/>
  <c r="J26"/>
  <c r="J27"/>
  <c r="J28"/>
  <c r="J29"/>
  <c r="J30"/>
  <c r="J31"/>
  <c r="M32"/>
  <c r="C3" i="10"/>
  <c r="H3"/>
  <c r="I8"/>
  <c r="B19" i="17" s="1"/>
  <c r="D22" i="16" s="1"/>
  <c r="G2"/>
  <c r="C10"/>
  <c r="C11"/>
  <c r="H58" i="7" l="1"/>
  <c r="D72"/>
  <c r="H48" i="6"/>
  <c r="O74"/>
  <c r="O74" i="7"/>
  <c r="W74" i="9"/>
  <c r="W74" i="8"/>
  <c r="W74" i="7"/>
  <c r="O74" i="9"/>
  <c r="B2" i="16"/>
  <c r="H57" i="7"/>
  <c r="H58" i="8"/>
  <c r="H57"/>
  <c r="H38" i="5"/>
  <c r="AU29"/>
  <c r="AS34" i="8"/>
  <c r="AT34" s="1"/>
  <c r="AS61" i="9"/>
  <c r="AT61" s="1"/>
  <c r="AG26"/>
  <c r="AG44"/>
  <c r="AS31"/>
  <c r="AT31" s="1"/>
  <c r="AS69" i="8"/>
  <c r="AT69" s="1"/>
  <c r="AB35"/>
  <c r="AS23"/>
  <c r="AT23" s="1"/>
  <c r="AS40" i="7"/>
  <c r="AT40" s="1"/>
  <c r="AQ71" i="9"/>
  <c r="H65"/>
  <c r="H61"/>
  <c r="H59"/>
  <c r="AU34"/>
  <c r="AV34" s="1"/>
  <c r="H33"/>
  <c r="H29"/>
  <c r="R24"/>
  <c r="AU70" i="8"/>
  <c r="AV70" s="1"/>
  <c r="AU61"/>
  <c r="AV61" s="1"/>
  <c r="W47"/>
  <c r="AU32"/>
  <c r="AV32" s="1"/>
  <c r="AL35"/>
  <c r="R21"/>
  <c r="AL71" i="7"/>
  <c r="AU39" i="9"/>
  <c r="AV39" s="1"/>
  <c r="AU38"/>
  <c r="AU24" i="8"/>
  <c r="AV24" s="1"/>
  <c r="R33" i="7"/>
  <c r="AU33"/>
  <c r="AV33" s="1"/>
  <c r="AU69" i="9"/>
  <c r="AV69" s="1"/>
  <c r="D40" i="16"/>
  <c r="D72" i="9"/>
  <c r="AU65"/>
  <c r="AS42"/>
  <c r="AT42" s="1"/>
  <c r="AU32"/>
  <c r="AV32" s="1"/>
  <c r="AU25"/>
  <c r="AV25" s="1"/>
  <c r="AB62" i="8"/>
  <c r="H56"/>
  <c r="AU51"/>
  <c r="AV51" s="1"/>
  <c r="H50"/>
  <c r="AS38"/>
  <c r="AT38" s="1"/>
  <c r="AU34"/>
  <c r="AV34" s="1"/>
  <c r="AU30"/>
  <c r="AV30" s="1"/>
  <c r="H29"/>
  <c r="F74" i="7"/>
  <c r="AU70"/>
  <c r="AV70" s="1"/>
  <c r="AU66"/>
  <c r="AV66" s="1"/>
  <c r="AU60" i="9"/>
  <c r="AV60" s="1"/>
  <c r="R59"/>
  <c r="AU52"/>
  <c r="AV52" s="1"/>
  <c r="AU50"/>
  <c r="AV50" s="1"/>
  <c r="H49"/>
  <c r="H69" i="8"/>
  <c r="W31"/>
  <c r="AB71" i="7"/>
  <c r="AS23" i="9"/>
  <c r="AT23" s="1"/>
  <c r="AS70" i="8"/>
  <c r="AT70" s="1"/>
  <c r="M71"/>
  <c r="AB71"/>
  <c r="AL53"/>
  <c r="AS49"/>
  <c r="AT49" s="1"/>
  <c r="AU38"/>
  <c r="M26"/>
  <c r="AS58" i="7"/>
  <c r="AT58" s="1"/>
  <c r="AB62"/>
  <c r="W53"/>
  <c r="AS20"/>
  <c r="AG71" i="5"/>
  <c r="AS40" i="9"/>
  <c r="AT40" s="1"/>
  <c r="H69"/>
  <c r="AU61"/>
  <c r="AV61" s="1"/>
  <c r="H50"/>
  <c r="H48"/>
  <c r="H25"/>
  <c r="H22"/>
  <c r="AS39" i="8"/>
  <c r="AT39" s="1"/>
  <c r="W35"/>
  <c r="H24"/>
  <c r="H22"/>
  <c r="AQ26"/>
  <c r="H70" i="7"/>
  <c r="AU59"/>
  <c r="AV59" s="1"/>
  <c r="H67" i="9"/>
  <c r="AU47"/>
  <c r="AU42"/>
  <c r="AV42" s="1"/>
  <c r="AU33"/>
  <c r="AV33" s="1"/>
  <c r="AB35"/>
  <c r="D72" i="8"/>
  <c r="AU57"/>
  <c r="AV57" s="1"/>
  <c r="AU40" i="9"/>
  <c r="AV40" s="1"/>
  <c r="AL35"/>
  <c r="M26"/>
  <c r="AU21"/>
  <c r="AV21" s="1"/>
  <c r="AG53" i="8"/>
  <c r="H47"/>
  <c r="AU42"/>
  <c r="AV42" s="1"/>
  <c r="AS40"/>
  <c r="H34"/>
  <c r="AS51" i="7"/>
  <c r="AT51" s="1"/>
  <c r="R44" i="6"/>
  <c r="AB53"/>
  <c r="AU42"/>
  <c r="AV42" s="1"/>
  <c r="AU52" i="5"/>
  <c r="AV52" s="1"/>
  <c r="H49"/>
  <c r="W29"/>
  <c r="AS29" s="1"/>
  <c r="AT29" s="1"/>
  <c r="Q76" i="4"/>
  <c r="AS23" i="7"/>
  <c r="AT23" s="1"/>
  <c r="AS21"/>
  <c r="AT21" s="1"/>
  <c r="AU65" i="6"/>
  <c r="AU56"/>
  <c r="AV56" s="1"/>
  <c r="AU65" i="5"/>
  <c r="H47" i="7"/>
  <c r="AS43"/>
  <c r="AT43" s="1"/>
  <c r="H34"/>
  <c r="H59" i="6"/>
  <c r="AS56"/>
  <c r="H51"/>
  <c r="H47"/>
  <c r="AU43"/>
  <c r="AV43" s="1"/>
  <c r="M44"/>
  <c r="AS24"/>
  <c r="AT24" s="1"/>
  <c r="AU21"/>
  <c r="AV21" s="1"/>
  <c r="AU58" i="5"/>
  <c r="AV58" s="1"/>
  <c r="AQ53"/>
  <c r="AS47"/>
  <c r="AU43"/>
  <c r="AV43" s="1"/>
  <c r="AU25"/>
  <c r="AV25" s="1"/>
  <c r="AS24"/>
  <c r="AT24" s="1"/>
  <c r="M56" i="4"/>
  <c r="E56"/>
  <c r="AS67" i="6"/>
  <c r="AT67" s="1"/>
  <c r="H61"/>
  <c r="AS58"/>
  <c r="AT58" s="1"/>
  <c r="AS50"/>
  <c r="AT50" s="1"/>
  <c r="H49"/>
  <c r="AU41"/>
  <c r="AV41" s="1"/>
  <c r="H33"/>
  <c r="H31"/>
  <c r="AS22"/>
  <c r="AT22" s="1"/>
  <c r="H70" i="5"/>
  <c r="H69"/>
  <c r="H61"/>
  <c r="AU60"/>
  <c r="AV60" s="1"/>
  <c r="AS51"/>
  <c r="AT51" s="1"/>
  <c r="AB53"/>
  <c r="H20" i="8"/>
  <c r="AU68" i="7"/>
  <c r="AV68" s="1"/>
  <c r="M35"/>
  <c r="AG35"/>
  <c r="AU30"/>
  <c r="AV30" s="1"/>
  <c r="AU52" i="6"/>
  <c r="AV52" s="1"/>
  <c r="W33"/>
  <c r="W35" s="1"/>
  <c r="M35"/>
  <c r="AU25"/>
  <c r="AV25" s="1"/>
  <c r="AU22"/>
  <c r="AV22" s="1"/>
  <c r="AS68" i="5"/>
  <c r="AT68" s="1"/>
  <c r="AS49"/>
  <c r="AT49" s="1"/>
  <c r="H42"/>
  <c r="W44"/>
  <c r="H34"/>
  <c r="H31"/>
  <c r="R35"/>
  <c r="H24"/>
  <c r="AU21"/>
  <c r="AV21" s="1"/>
  <c r="AQ26"/>
  <c r="J69" i="4"/>
  <c r="P64"/>
  <c r="Q57" s="1"/>
  <c r="B29" i="17"/>
  <c r="B28" s="1"/>
  <c r="D18" i="16" s="1"/>
  <c r="D20" s="1"/>
  <c r="L56" i="4"/>
  <c r="D56"/>
  <c r="P47"/>
  <c r="R53" i="5"/>
  <c r="AU41"/>
  <c r="AV41" s="1"/>
  <c r="AS34"/>
  <c r="AT34" s="1"/>
  <c r="M35"/>
  <c r="G28" i="17"/>
  <c r="D38" i="16" s="1"/>
  <c r="D36" s="1"/>
  <c r="AS67" i="7"/>
  <c r="AT67" s="1"/>
  <c r="H32"/>
  <c r="AQ35"/>
  <c r="AL26"/>
  <c r="H21"/>
  <c r="H20"/>
  <c r="AS70" i="6"/>
  <c r="AT70" s="1"/>
  <c r="AS61"/>
  <c r="AT61" s="1"/>
  <c r="AU60"/>
  <c r="AV60" s="1"/>
  <c r="M62"/>
  <c r="AS47"/>
  <c r="AT47" s="1"/>
  <c r="AS39"/>
  <c r="AT39" s="1"/>
  <c r="AS38"/>
  <c r="H30"/>
  <c r="AL26"/>
  <c r="AS70" i="5"/>
  <c r="AT70" s="1"/>
  <c r="M71"/>
  <c r="H65"/>
  <c r="AQ62"/>
  <c r="H56"/>
  <c r="H50"/>
  <c r="H43"/>
  <c r="AS42"/>
  <c r="AT42" s="1"/>
  <c r="AB44"/>
  <c r="B34" i="17"/>
  <c r="P68" i="4"/>
  <c r="Q65" s="1"/>
  <c r="H69"/>
  <c r="J56"/>
  <c r="P55"/>
  <c r="P51"/>
  <c r="M53" i="8"/>
  <c r="AU49"/>
  <c r="AV49" s="1"/>
  <c r="H43"/>
  <c r="AU23"/>
  <c r="AV23" s="1"/>
  <c r="AG26"/>
  <c r="H66" i="7"/>
  <c r="H60"/>
  <c r="AU56"/>
  <c r="AV56" s="1"/>
  <c r="AU22"/>
  <c r="AV22" s="1"/>
  <c r="H67" i="6"/>
  <c r="H52"/>
  <c r="AU47"/>
  <c r="AV47" s="1"/>
  <c r="AU39"/>
  <c r="AV39" s="1"/>
  <c r="H32"/>
  <c r="AG26"/>
  <c r="H21"/>
  <c r="D72" i="5"/>
  <c r="AU61"/>
  <c r="AV61" s="1"/>
  <c r="W52"/>
  <c r="AS52" s="1"/>
  <c r="AT52" s="1"/>
  <c r="AU40"/>
  <c r="AV40" s="1"/>
  <c r="H29"/>
  <c r="H20"/>
  <c r="O69" i="4"/>
  <c r="G69"/>
  <c r="I56"/>
  <c r="AS68" i="9"/>
  <c r="AT68" s="1"/>
  <c r="AU58"/>
  <c r="AV58" s="1"/>
  <c r="AG58"/>
  <c r="AU57"/>
  <c r="AV57" s="1"/>
  <c r="W57"/>
  <c r="AS57" s="1"/>
  <c r="AT57" s="1"/>
  <c r="AQ62"/>
  <c r="M62"/>
  <c r="AS48"/>
  <c r="AT48" s="1"/>
  <c r="AS39"/>
  <c r="AT39" s="1"/>
  <c r="AQ44"/>
  <c r="AS20"/>
  <c r="AB26"/>
  <c r="AS66" i="8"/>
  <c r="AT66" s="1"/>
  <c r="AS69" i="9"/>
  <c r="AT69" s="1"/>
  <c r="AU68"/>
  <c r="AV68" s="1"/>
  <c r="AS51"/>
  <c r="AT51" s="1"/>
  <c r="W35"/>
  <c r="AL62" i="8"/>
  <c r="AU66" i="9"/>
  <c r="AV66" s="1"/>
  <c r="M66"/>
  <c r="M71" s="1"/>
  <c r="AL62"/>
  <c r="W53"/>
  <c r="AV29"/>
  <c r="AW67"/>
  <c r="F74"/>
  <c r="AS70"/>
  <c r="AT70" s="1"/>
  <c r="AL71"/>
  <c r="AS58"/>
  <c r="AT58" s="1"/>
  <c r="AG62"/>
  <c r="AV47"/>
  <c r="AQ35"/>
  <c r="W71" i="8"/>
  <c r="AG71" i="9"/>
  <c r="AB71"/>
  <c r="AS60"/>
  <c r="AT60" s="1"/>
  <c r="AQ53"/>
  <c r="AQ26"/>
  <c r="AL71" i="8"/>
  <c r="AS67" i="9"/>
  <c r="AT67" s="1"/>
  <c r="W71"/>
  <c r="AS65"/>
  <c r="AS56"/>
  <c r="W62"/>
  <c r="AB53"/>
  <c r="AL53"/>
  <c r="W44"/>
  <c r="AQ71" i="8"/>
  <c r="AT40"/>
  <c r="AV65" i="9"/>
  <c r="AS59"/>
  <c r="AT59" s="1"/>
  <c r="AS52"/>
  <c r="AT52" s="1"/>
  <c r="AB44"/>
  <c r="AS22"/>
  <c r="AT22" s="1"/>
  <c r="W26"/>
  <c r="AU70"/>
  <c r="AV70" s="1"/>
  <c r="R71"/>
  <c r="AS49"/>
  <c r="AT49" s="1"/>
  <c r="AS41"/>
  <c r="AT41" s="1"/>
  <c r="AV38"/>
  <c r="AS33"/>
  <c r="AT33" s="1"/>
  <c r="AG35"/>
  <c r="AS30"/>
  <c r="AT30" s="1"/>
  <c r="M62" i="8"/>
  <c r="AU49" i="9"/>
  <c r="AV49" s="1"/>
  <c r="AU31"/>
  <c r="AV31" s="1"/>
  <c r="AU20"/>
  <c r="AU69" i="8"/>
  <c r="AV69" s="1"/>
  <c r="AU60"/>
  <c r="AV60" s="1"/>
  <c r="AU59"/>
  <c r="AV59" s="1"/>
  <c r="W62"/>
  <c r="AS50"/>
  <c r="AT50" s="1"/>
  <c r="AB42"/>
  <c r="M44"/>
  <c r="AB26"/>
  <c r="AS20"/>
  <c r="W26"/>
  <c r="AQ71" i="7"/>
  <c r="AQ62"/>
  <c r="M62"/>
  <c r="AS52"/>
  <c r="AT52" s="1"/>
  <c r="AL53"/>
  <c r="AG52" i="9"/>
  <c r="AG53" s="1"/>
  <c r="M50"/>
  <c r="M53" s="1"/>
  <c r="AL43"/>
  <c r="AS43" s="1"/>
  <c r="AT43" s="1"/>
  <c r="R38"/>
  <c r="R44" s="1"/>
  <c r="R34"/>
  <c r="AS34" s="1"/>
  <c r="AT34" s="1"/>
  <c r="M32"/>
  <c r="M35" s="1"/>
  <c r="AU22"/>
  <c r="AV22" s="1"/>
  <c r="AG61" i="8"/>
  <c r="AG62" s="1"/>
  <c r="AU56"/>
  <c r="R56"/>
  <c r="AS51"/>
  <c r="AT51" s="1"/>
  <c r="AU50"/>
  <c r="AV50" s="1"/>
  <c r="AB53"/>
  <c r="AQ33"/>
  <c r="AU33"/>
  <c r="AV33" s="1"/>
  <c r="AS31"/>
  <c r="AT31" s="1"/>
  <c r="AS30"/>
  <c r="AT30" s="1"/>
  <c r="AG35"/>
  <c r="R26"/>
  <c r="AS70" i="7"/>
  <c r="AT70" s="1"/>
  <c r="AS60"/>
  <c r="AT60" s="1"/>
  <c r="AL62"/>
  <c r="AB44"/>
  <c r="AS47" i="8"/>
  <c r="W53"/>
  <c r="AU41"/>
  <c r="AV41" s="1"/>
  <c r="R41"/>
  <c r="AU56" i="9"/>
  <c r="H56"/>
  <c r="AU51"/>
  <c r="AV51" s="1"/>
  <c r="R47"/>
  <c r="R53" s="1"/>
  <c r="AU41"/>
  <c r="AV41" s="1"/>
  <c r="M44"/>
  <c r="R29"/>
  <c r="R25"/>
  <c r="R26" s="1"/>
  <c r="AG70" i="8"/>
  <c r="AG68"/>
  <c r="AV38"/>
  <c r="AS25"/>
  <c r="AT25" s="1"/>
  <c r="AS68" i="7"/>
  <c r="AT68" s="1"/>
  <c r="AS42"/>
  <c r="AT42" s="1"/>
  <c r="W44"/>
  <c r="AU48" i="9"/>
  <c r="AV48" s="1"/>
  <c r="AU30"/>
  <c r="AV30" s="1"/>
  <c r="AS24"/>
  <c r="AT24" s="1"/>
  <c r="AU65" i="8"/>
  <c r="R65"/>
  <c r="AS48"/>
  <c r="AT48" s="1"/>
  <c r="AQ53"/>
  <c r="AU43"/>
  <c r="AV43" s="1"/>
  <c r="R43"/>
  <c r="AS43" s="1"/>
  <c r="AT43" s="1"/>
  <c r="AQ44"/>
  <c r="AS22"/>
  <c r="AT22" s="1"/>
  <c r="H43" i="9"/>
  <c r="AS32"/>
  <c r="AT32" s="1"/>
  <c r="AL26"/>
  <c r="H68" i="8"/>
  <c r="AS61"/>
  <c r="AT61" s="1"/>
  <c r="AS58"/>
  <c r="AT58" s="1"/>
  <c r="AU40"/>
  <c r="AV40" s="1"/>
  <c r="AS69" i="7"/>
  <c r="AT69" s="1"/>
  <c r="M71"/>
  <c r="AS66"/>
  <c r="AT66" s="1"/>
  <c r="H70" i="9"/>
  <c r="F74" i="8"/>
  <c r="AU66"/>
  <c r="AV66" s="1"/>
  <c r="AU58"/>
  <c r="AV58" s="1"/>
  <c r="R52"/>
  <c r="R53" s="1"/>
  <c r="AU52"/>
  <c r="AV52" s="1"/>
  <c r="AU48"/>
  <c r="W44"/>
  <c r="AL44"/>
  <c r="AS33"/>
  <c r="AT33" s="1"/>
  <c r="AQ35"/>
  <c r="AG71" i="7"/>
  <c r="W71"/>
  <c r="AS49"/>
  <c r="AT49" s="1"/>
  <c r="AG44"/>
  <c r="AS50" i="9"/>
  <c r="AT50" s="1"/>
  <c r="R62"/>
  <c r="AU23"/>
  <c r="AV23" s="1"/>
  <c r="AS21"/>
  <c r="AT21" s="1"/>
  <c r="H40"/>
  <c r="R59" i="8"/>
  <c r="AS59" s="1"/>
  <c r="AT59" s="1"/>
  <c r="AG44"/>
  <c r="M35"/>
  <c r="AS61" i="7"/>
  <c r="AT61" s="1"/>
  <c r="W62"/>
  <c r="AS57"/>
  <c r="AT57" s="1"/>
  <c r="R62"/>
  <c r="AS56"/>
  <c r="AQ53"/>
  <c r="M53"/>
  <c r="AS21" i="8"/>
  <c r="AT21" s="1"/>
  <c r="AU65" i="7"/>
  <c r="AU43"/>
  <c r="AV43" s="1"/>
  <c r="AU42"/>
  <c r="AV42" s="1"/>
  <c r="AU40"/>
  <c r="AV40" s="1"/>
  <c r="AS33"/>
  <c r="AT33" s="1"/>
  <c r="AS65" i="6"/>
  <c r="AL53"/>
  <c r="AS43"/>
  <c r="AT43" s="1"/>
  <c r="AQ44"/>
  <c r="AL44"/>
  <c r="H40" i="8"/>
  <c r="R32"/>
  <c r="R35" s="1"/>
  <c r="AU29"/>
  <c r="AU25"/>
  <c r="AV25" s="1"/>
  <c r="AG59" i="7"/>
  <c r="AG62" s="1"/>
  <c r="AG53"/>
  <c r="AU41"/>
  <c r="AV41" s="1"/>
  <c r="AS41"/>
  <c r="AT41" s="1"/>
  <c r="R38"/>
  <c r="R44" s="1"/>
  <c r="AU38"/>
  <c r="R32"/>
  <c r="AS32" s="1"/>
  <c r="AT32" s="1"/>
  <c r="AU32"/>
  <c r="AV32" s="1"/>
  <c r="AS25"/>
  <c r="AT25" s="1"/>
  <c r="AS68" i="6"/>
  <c r="AT68" s="1"/>
  <c r="AV65"/>
  <c r="AU20" i="8"/>
  <c r="AU69" i="7"/>
  <c r="AV69" s="1"/>
  <c r="AB53"/>
  <c r="M44"/>
  <c r="AB35"/>
  <c r="M71" i="6"/>
  <c r="AT56"/>
  <c r="W44"/>
  <c r="AS40"/>
  <c r="AT40" s="1"/>
  <c r="AG35"/>
  <c r="AS29" i="8"/>
  <c r="AU22"/>
  <c r="AV22" s="1"/>
  <c r="H52" i="7"/>
  <c r="H49"/>
  <c r="M26"/>
  <c r="W62" i="6"/>
  <c r="AS48"/>
  <c r="AT48" s="1"/>
  <c r="R60" i="8"/>
  <c r="AS60" s="1"/>
  <c r="AT60" s="1"/>
  <c r="R57"/>
  <c r="AS57" s="1"/>
  <c r="AT57" s="1"/>
  <c r="AU61" i="7"/>
  <c r="AV61" s="1"/>
  <c r="AU60"/>
  <c r="AV60" s="1"/>
  <c r="AU49"/>
  <c r="AV49" s="1"/>
  <c r="H40"/>
  <c r="AL44"/>
  <c r="R34"/>
  <c r="R35" s="1"/>
  <c r="AU34"/>
  <c r="AV34" s="1"/>
  <c r="AL71" i="6"/>
  <c r="AQ62"/>
  <c r="AS57"/>
  <c r="AT57" s="1"/>
  <c r="R62"/>
  <c r="AL62"/>
  <c r="M53"/>
  <c r="W53"/>
  <c r="AU51" i="7"/>
  <c r="AV51" s="1"/>
  <c r="AU48"/>
  <c r="AV48" s="1"/>
  <c r="AS48"/>
  <c r="AT48" s="1"/>
  <c r="AS47"/>
  <c r="R47"/>
  <c r="AU47"/>
  <c r="AU39"/>
  <c r="AV39" s="1"/>
  <c r="AS39"/>
  <c r="AT39" s="1"/>
  <c r="W31"/>
  <c r="AU31"/>
  <c r="AV31" s="1"/>
  <c r="AU29"/>
  <c r="AB26"/>
  <c r="AS69" i="6"/>
  <c r="AT69" s="1"/>
  <c r="AS66"/>
  <c r="AT66" s="1"/>
  <c r="W71"/>
  <c r="AG71"/>
  <c r="AS59"/>
  <c r="AT59" s="1"/>
  <c r="AS51"/>
  <c r="AT51" s="1"/>
  <c r="AS24" i="8"/>
  <c r="AT24" s="1"/>
  <c r="R50" i="7"/>
  <c r="AS50" s="1"/>
  <c r="AT50" s="1"/>
  <c r="AU50"/>
  <c r="AV50" s="1"/>
  <c r="AS29"/>
  <c r="R71" i="6"/>
  <c r="AB71"/>
  <c r="AT38"/>
  <c r="AL26" i="8"/>
  <c r="H68" i="7"/>
  <c r="R65"/>
  <c r="R71" s="1"/>
  <c r="AU58"/>
  <c r="AV58" s="1"/>
  <c r="AU57"/>
  <c r="AV57" s="1"/>
  <c r="AU52"/>
  <c r="AV52" s="1"/>
  <c r="H42"/>
  <c r="AQ26"/>
  <c r="AT20"/>
  <c r="AS49" i="6"/>
  <c r="AT49" s="1"/>
  <c r="AG53"/>
  <c r="AQ53"/>
  <c r="AS30" i="7"/>
  <c r="AT30" s="1"/>
  <c r="AU69" i="6"/>
  <c r="AV69" s="1"/>
  <c r="AU59"/>
  <c r="AV59" s="1"/>
  <c r="R32"/>
  <c r="AS32" s="1"/>
  <c r="AT32" s="1"/>
  <c r="AU32"/>
  <c r="AV32" s="1"/>
  <c r="AS65" i="5"/>
  <c r="W71"/>
  <c r="AS61"/>
  <c r="AT61" s="1"/>
  <c r="AS58"/>
  <c r="AT58" s="1"/>
  <c r="AL53"/>
  <c r="R44"/>
  <c r="AS31"/>
  <c r="AT31" s="1"/>
  <c r="M26"/>
  <c r="AU25" i="7"/>
  <c r="AV25" s="1"/>
  <c r="R22"/>
  <c r="R26" s="1"/>
  <c r="AU21"/>
  <c r="AV21" s="1"/>
  <c r="AU20"/>
  <c r="AG42" i="6"/>
  <c r="AS42" s="1"/>
  <c r="AT42" s="1"/>
  <c r="R29"/>
  <c r="AU29"/>
  <c r="AQ71" i="5"/>
  <c r="AV65"/>
  <c r="AS32"/>
  <c r="AT32" s="1"/>
  <c r="AQ35"/>
  <c r="AV29"/>
  <c r="AU68" i="6"/>
  <c r="AV68" s="1"/>
  <c r="AU66"/>
  <c r="AV66" s="1"/>
  <c r="AU57"/>
  <c r="AU49"/>
  <c r="AV49" s="1"/>
  <c r="AU40"/>
  <c r="AV40" s="1"/>
  <c r="AV44" s="1"/>
  <c r="AB44"/>
  <c r="AS30"/>
  <c r="AT30" s="1"/>
  <c r="AQ35"/>
  <c r="AB26"/>
  <c r="AT47" i="5"/>
  <c r="AG26"/>
  <c r="AG24" i="7"/>
  <c r="AG26" s="1"/>
  <c r="F74" i="6"/>
  <c r="AG60"/>
  <c r="AS60" s="1"/>
  <c r="AT60" s="1"/>
  <c r="AU58"/>
  <c r="AV58" s="1"/>
  <c r="R52"/>
  <c r="R53" s="1"/>
  <c r="AU51"/>
  <c r="AV51" s="1"/>
  <c r="H42"/>
  <c r="AU30"/>
  <c r="AV30" s="1"/>
  <c r="AS25"/>
  <c r="AT25" s="1"/>
  <c r="W26"/>
  <c r="AS20"/>
  <c r="AB71" i="5"/>
  <c r="AL71"/>
  <c r="AS43"/>
  <c r="AT43" s="1"/>
  <c r="AB26"/>
  <c r="AS20"/>
  <c r="AQ71" i="6"/>
  <c r="AU48"/>
  <c r="AV48" s="1"/>
  <c r="AS31"/>
  <c r="AT31" s="1"/>
  <c r="AL35"/>
  <c r="AU23"/>
  <c r="AV23" s="1"/>
  <c r="R23"/>
  <c r="AS23" s="1"/>
  <c r="AT23" s="1"/>
  <c r="AS69" i="5"/>
  <c r="AT69" s="1"/>
  <c r="AS59"/>
  <c r="AT59" s="1"/>
  <c r="W62"/>
  <c r="AS50"/>
  <c r="AT50" s="1"/>
  <c r="Q69" i="4"/>
  <c r="A61" i="17"/>
  <c r="B8"/>
  <c r="Q44" i="4"/>
  <c r="AU23" i="7"/>
  <c r="AV23" s="1"/>
  <c r="AU31" i="6"/>
  <c r="AV31" s="1"/>
  <c r="H24"/>
  <c r="AU20"/>
  <c r="AU66" i="5"/>
  <c r="AV66" s="1"/>
  <c r="R66"/>
  <c r="AS66" s="1"/>
  <c r="AT66" s="1"/>
  <c r="AQ44"/>
  <c r="AS21"/>
  <c r="AT21" s="1"/>
  <c r="AL26"/>
  <c r="B10" i="17"/>
  <c r="W26" i="7"/>
  <c r="AU61" i="6"/>
  <c r="AV61" s="1"/>
  <c r="AS33"/>
  <c r="AT33" s="1"/>
  <c r="AB35"/>
  <c r="AS21"/>
  <c r="AT21" s="1"/>
  <c r="AQ26"/>
  <c r="M26"/>
  <c r="AG62" i="5"/>
  <c r="AG53"/>
  <c r="M53"/>
  <c r="AL35"/>
  <c r="AL35" i="7"/>
  <c r="H39" i="6"/>
  <c r="AS56" i="5"/>
  <c r="AB62"/>
  <c r="AS39"/>
  <c r="AT39" s="1"/>
  <c r="M44"/>
  <c r="AB35"/>
  <c r="AU24" i="6"/>
  <c r="AV24" s="1"/>
  <c r="AU50" i="5"/>
  <c r="AV50" s="1"/>
  <c r="AU24"/>
  <c r="AV24" s="1"/>
  <c r="AU23"/>
  <c r="AV23" s="1"/>
  <c r="D40" i="17"/>
  <c r="M60" i="5"/>
  <c r="M62" s="1"/>
  <c r="R57"/>
  <c r="R62" s="1"/>
  <c r="AU56"/>
  <c r="H52"/>
  <c r="AU48"/>
  <c r="AV48" s="1"/>
  <c r="AV53" s="1"/>
  <c r="AU42"/>
  <c r="AV42" s="1"/>
  <c r="AS41"/>
  <c r="AT41" s="1"/>
  <c r="AG40"/>
  <c r="AS40" s="1"/>
  <c r="AT40" s="1"/>
  <c r="AU38"/>
  <c r="R22"/>
  <c r="AS22" s="1"/>
  <c r="AT22" s="1"/>
  <c r="AU20"/>
  <c r="I69" i="4"/>
  <c r="AU49" i="5"/>
  <c r="AV49" s="1"/>
  <c r="AS48"/>
  <c r="AT48" s="1"/>
  <c r="AU39"/>
  <c r="AV39" s="1"/>
  <c r="AS38"/>
  <c r="C40" i="17"/>
  <c r="B49" i="16" s="1"/>
  <c r="G24" i="17"/>
  <c r="P69" i="4"/>
  <c r="AU34" i="5"/>
  <c r="AV34" s="1"/>
  <c r="AS33"/>
  <c r="AT33" s="1"/>
  <c r="B24" i="17"/>
  <c r="B3"/>
  <c r="O74" i="5"/>
  <c r="AU68"/>
  <c r="AV68" s="1"/>
  <c r="AL44"/>
  <c r="AU32"/>
  <c r="AV32" s="1"/>
  <c r="H23"/>
  <c r="E72" i="11"/>
  <c r="AU70" i="5"/>
  <c r="AV70" s="1"/>
  <c r="AU69"/>
  <c r="AV69" s="1"/>
  <c r="AU30"/>
  <c r="AV30" s="1"/>
  <c r="Q52" i="4"/>
  <c r="B72" i="11"/>
  <c r="B74" s="1"/>
  <c r="AL62" i="5"/>
  <c r="W53"/>
  <c r="AU31"/>
  <c r="AV31" s="1"/>
  <c r="AS30"/>
  <c r="AT30" s="1"/>
  <c r="AG35"/>
  <c r="W26"/>
  <c r="Q70" i="4"/>
  <c r="AU59" i="5"/>
  <c r="AV59" s="1"/>
  <c r="AS25"/>
  <c r="AT25" s="1"/>
  <c r="R23"/>
  <c r="AS23" s="1"/>
  <c r="AT23" s="1"/>
  <c r="B33" i="17"/>
  <c r="B32" s="1"/>
  <c r="G78" s="1"/>
  <c r="AV62" i="7" l="1"/>
  <c r="AW58" s="1"/>
  <c r="D39" i="17"/>
  <c r="C39"/>
  <c r="B30" i="16" s="1"/>
  <c r="A97" i="17"/>
  <c r="H97" s="1"/>
  <c r="A78"/>
  <c r="W35" i="5"/>
  <c r="AS38" i="7"/>
  <c r="R44" i="8"/>
  <c r="AS38" i="9"/>
  <c r="R35"/>
  <c r="P56" i="4"/>
  <c r="AG44" i="5"/>
  <c r="AG62" i="6"/>
  <c r="AV71" i="9"/>
  <c r="AG71" i="8"/>
  <c r="AS25" i="9"/>
  <c r="AT25" s="1"/>
  <c r="R26" i="6"/>
  <c r="AT56" i="5"/>
  <c r="R26"/>
  <c r="R35" i="6"/>
  <c r="AS29"/>
  <c r="AS35" i="5"/>
  <c r="AT44" i="6"/>
  <c r="AY37" s="1"/>
  <c r="AV47" i="7"/>
  <c r="AV53" s="1"/>
  <c r="AW49" s="1"/>
  <c r="AU53"/>
  <c r="AS62" i="6"/>
  <c r="AV71"/>
  <c r="AV48" i="8"/>
  <c r="AV53" s="1"/>
  <c r="AU53"/>
  <c r="R71"/>
  <c r="AS65"/>
  <c r="AB44"/>
  <c r="AS42"/>
  <c r="AT42" s="1"/>
  <c r="AL44" i="9"/>
  <c r="AV35"/>
  <c r="AS68" i="8"/>
  <c r="AT68" s="1"/>
  <c r="E70" i="17"/>
  <c r="B46"/>
  <c r="D37" i="16"/>
  <c r="AU26" i="5"/>
  <c r="AV20"/>
  <c r="AV26" s="1"/>
  <c r="R53" i="7"/>
  <c r="AS52" i="6"/>
  <c r="AT52" s="1"/>
  <c r="AT53" s="1"/>
  <c r="AY46" s="1"/>
  <c r="AT29" i="8"/>
  <c r="AU71" i="6"/>
  <c r="AS65" i="7"/>
  <c r="AU71" i="8"/>
  <c r="AV65"/>
  <c r="AV71" s="1"/>
  <c r="AS41"/>
  <c r="AS26" i="9"/>
  <c r="AT20"/>
  <c r="AT26" s="1"/>
  <c r="AY19" s="1"/>
  <c r="AT53" i="5"/>
  <c r="AY46" s="1"/>
  <c r="AU53"/>
  <c r="AU26" i="7"/>
  <c r="AV20"/>
  <c r="AV26" s="1"/>
  <c r="AT47"/>
  <c r="AT53" s="1"/>
  <c r="AY46" s="1"/>
  <c r="AS53"/>
  <c r="AU62"/>
  <c r="AS32" i="8"/>
  <c r="AT32" s="1"/>
  <c r="AT38" i="9"/>
  <c r="AT44" s="1"/>
  <c r="AY37" s="1"/>
  <c r="AS44"/>
  <c r="AS47"/>
  <c r="AS29"/>
  <c r="AU62" i="5"/>
  <c r="AV56"/>
  <c r="AV62" s="1"/>
  <c r="AS44"/>
  <c r="AT38"/>
  <c r="AT44" s="1"/>
  <c r="AY37" s="1"/>
  <c r="Q56" i="4"/>
  <c r="AS57" i="5"/>
  <c r="AT57" s="1"/>
  <c r="AS53"/>
  <c r="AU62" i="6"/>
  <c r="AV57"/>
  <c r="AV62" s="1"/>
  <c r="AS60" i="5"/>
  <c r="AT60" s="1"/>
  <c r="AU44" i="6"/>
  <c r="AV29" i="7"/>
  <c r="AV35" s="1"/>
  <c r="AU35"/>
  <c r="AU71"/>
  <c r="AV65"/>
  <c r="AV71" s="1"/>
  <c r="AU44" i="8"/>
  <c r="AT47"/>
  <c r="AU71" i="9"/>
  <c r="AS52" i="8"/>
  <c r="AT52" s="1"/>
  <c r="AS66" i="9"/>
  <c r="AT66" s="1"/>
  <c r="AU44" i="5"/>
  <c r="AV38"/>
  <c r="AV44" s="1"/>
  <c r="AW40" s="1"/>
  <c r="R71"/>
  <c r="AU71"/>
  <c r="AS24" i="7"/>
  <c r="AT24" s="1"/>
  <c r="AG44" i="6"/>
  <c r="AT65"/>
  <c r="AT71" s="1"/>
  <c r="AY64" s="1"/>
  <c r="AS71"/>
  <c r="AV44" i="8"/>
  <c r="E71" i="17"/>
  <c r="E72" s="1"/>
  <c r="B45"/>
  <c r="D19" i="16"/>
  <c r="B40" i="17"/>
  <c r="B50" i="16"/>
  <c r="AT20" i="6"/>
  <c r="AT26" s="1"/>
  <c r="AY19" s="1"/>
  <c r="AS26"/>
  <c r="AV71" i="5"/>
  <c r="AS22" i="7"/>
  <c r="AS31"/>
  <c r="AT31" s="1"/>
  <c r="W35"/>
  <c r="AS34"/>
  <c r="AT34" s="1"/>
  <c r="AU35" i="8"/>
  <c r="AV29"/>
  <c r="AV35" s="1"/>
  <c r="R62"/>
  <c r="AS56"/>
  <c r="AT20"/>
  <c r="AT26" s="1"/>
  <c r="AY19" s="1"/>
  <c r="AS26"/>
  <c r="E74" i="11"/>
  <c r="B75" s="1"/>
  <c r="B76" s="1"/>
  <c r="B31" i="16"/>
  <c r="AU35" i="5"/>
  <c r="AU53" i="6"/>
  <c r="AT29" i="7"/>
  <c r="AU26" i="8"/>
  <c r="AV20"/>
  <c r="AV26" s="1"/>
  <c r="AU44" i="7"/>
  <c r="AV38"/>
  <c r="AV44" s="1"/>
  <c r="AS44"/>
  <c r="AT38"/>
  <c r="AT44" s="1"/>
  <c r="AY37" s="1"/>
  <c r="AU62" i="9"/>
  <c r="AV56"/>
  <c r="AV62" s="1"/>
  <c r="AU62" i="8"/>
  <c r="AV56"/>
  <c r="AV62" s="1"/>
  <c r="AW58" s="1"/>
  <c r="AV20" i="9"/>
  <c r="AV26" s="1"/>
  <c r="AU26"/>
  <c r="AU44"/>
  <c r="AT56"/>
  <c r="AT62" s="1"/>
  <c r="AY55" s="1"/>
  <c r="AS62"/>
  <c r="AU53"/>
  <c r="AV20" i="6"/>
  <c r="AV26" s="1"/>
  <c r="AU26"/>
  <c r="AT20" i="5"/>
  <c r="AT26" s="1"/>
  <c r="AY19" s="1"/>
  <c r="AS26"/>
  <c r="AV35"/>
  <c r="AW31" s="1"/>
  <c r="AV29" i="6"/>
  <c r="AV35" s="1"/>
  <c r="AU35"/>
  <c r="AT35" i="5"/>
  <c r="AY28" s="1"/>
  <c r="AS71"/>
  <c r="AT65"/>
  <c r="AT71" s="1"/>
  <c r="AY64" s="1"/>
  <c r="AV53" i="6"/>
  <c r="AW49" s="1"/>
  <c r="AS44"/>
  <c r="AT62"/>
  <c r="AY55" s="1"/>
  <c r="AT56" i="7"/>
  <c r="AS59"/>
  <c r="AT59" s="1"/>
  <c r="AV44" i="9"/>
  <c r="AT65"/>
  <c r="AT71" s="1"/>
  <c r="AY64" s="1"/>
  <c r="AV53"/>
  <c r="AU35"/>
  <c r="B39" i="17" l="1"/>
  <c r="AS71" i="9"/>
  <c r="BA73" i="8"/>
  <c r="G13" i="10" s="1"/>
  <c r="G16" s="1"/>
  <c r="BA73" i="6"/>
  <c r="E13" i="10" s="1"/>
  <c r="AS62" i="7"/>
  <c r="AS35"/>
  <c r="E97" i="17"/>
  <c r="B48" i="16"/>
  <c r="B51" s="1"/>
  <c r="AS53" i="8"/>
  <c r="AS35"/>
  <c r="AS71"/>
  <c r="AT65"/>
  <c r="AT71" s="1"/>
  <c r="AY64" s="1"/>
  <c r="AT35" i="7"/>
  <c r="AY28" s="1"/>
  <c r="AT22"/>
  <c r="AT26" s="1"/>
  <c r="AY19" s="1"/>
  <c r="AS26"/>
  <c r="AT53" i="8"/>
  <c r="AY46" s="1"/>
  <c r="E75" i="11"/>
  <c r="E76" s="1"/>
  <c r="AT41" i="8"/>
  <c r="AT44" s="1"/>
  <c r="AY37" s="1"/>
  <c r="AS44"/>
  <c r="AT29" i="6"/>
  <c r="AT35" s="1"/>
  <c r="AY28" s="1"/>
  <c r="AS35"/>
  <c r="AS62" i="8"/>
  <c r="AT56"/>
  <c r="AT62" s="1"/>
  <c r="AY55" s="1"/>
  <c r="K66" i="17"/>
  <c r="C97" s="1"/>
  <c r="G73"/>
  <c r="K73"/>
  <c r="C66"/>
  <c r="D78" s="1"/>
  <c r="AS35" i="9"/>
  <c r="AT29"/>
  <c r="AT35" s="1"/>
  <c r="AY28" s="1"/>
  <c r="BC50" s="1"/>
  <c r="BA75" s="1"/>
  <c r="H14" i="10" s="1"/>
  <c r="AS53" i="6"/>
  <c r="D45" i="17"/>
  <c r="C45"/>
  <c r="BC50" i="6"/>
  <c r="BA75" s="1"/>
  <c r="E14" i="10" s="1"/>
  <c r="AT47" i="9"/>
  <c r="AT53" s="1"/>
  <c r="AY46" s="1"/>
  <c r="AS53"/>
  <c r="BA73" i="7"/>
  <c r="BA73" i="5"/>
  <c r="BA73" i="9"/>
  <c r="K78" i="17"/>
  <c r="J86"/>
  <c r="B29" i="16"/>
  <c r="B32" s="1"/>
  <c r="AS71" i="7"/>
  <c r="AT65"/>
  <c r="AT71" s="1"/>
  <c r="AY64" s="1"/>
  <c r="L74" i="6"/>
  <c r="AT62" i="5"/>
  <c r="AY55" s="1"/>
  <c r="BC50" s="1"/>
  <c r="AT62" i="7"/>
  <c r="AY55" s="1"/>
  <c r="AT35" i="8"/>
  <c r="AY28" s="1"/>
  <c r="C46" i="17"/>
  <c r="D46"/>
  <c r="AS62" i="5"/>
  <c r="L74" i="8" l="1"/>
  <c r="BC50"/>
  <c r="BA75" s="1"/>
  <c r="G14" i="10" s="1"/>
  <c r="G86" i="17"/>
  <c r="M78"/>
  <c r="A79"/>
  <c r="BA75" i="5"/>
  <c r="D14" i="10" s="1"/>
  <c r="C27"/>
  <c r="L74" i="9"/>
  <c r="H13" i="10"/>
  <c r="H16" s="1"/>
  <c r="L74" i="5"/>
  <c r="D13" i="10"/>
  <c r="L74" i="7"/>
  <c r="F13" i="10"/>
  <c r="BC50" i="7"/>
  <c r="BA75" s="1"/>
  <c r="F14" i="10" s="1"/>
  <c r="I14" l="1"/>
  <c r="I13"/>
  <c r="D15" l="1"/>
  <c r="L16" s="1"/>
  <c r="D31" s="1"/>
  <c r="C18"/>
  <c r="B14" i="17" s="1"/>
  <c r="H11" i="16" s="1"/>
  <c r="J11" s="1"/>
  <c r="H12" s="1"/>
  <c r="D23" i="10"/>
  <c r="G61" i="17" s="1"/>
  <c r="J61" s="1"/>
  <c r="B12" l="1"/>
  <c r="H10" i="16" s="1"/>
  <c r="J10" s="1"/>
  <c r="I31" i="10"/>
  <c r="C12" i="16" s="1"/>
  <c r="C86" i="17"/>
  <c r="L86" s="1"/>
  <c r="J12" i="16"/>
  <c r="B21" i="17"/>
  <c r="D23" i="16"/>
  <c r="D41"/>
  <c r="D43" s="1"/>
  <c r="D40" i="10" s="1"/>
  <c r="K23" i="16" l="1"/>
  <c r="D25"/>
  <c r="D35" i="10" s="1"/>
  <c r="E90" i="17"/>
  <c r="E110"/>
</calcChain>
</file>

<file path=xl/sharedStrings.xml><?xml version="1.0" encoding="utf-8"?>
<sst xmlns="http://schemas.openxmlformats.org/spreadsheetml/2006/main" count="2229" uniqueCount="477">
  <si>
    <t>Elle correspond à l'offre d'accueil pouvant être réellement mise en œuvre par une structure. Cette donnée est utilisée pour le calcul du taux d'occupation.</t>
  </si>
  <si>
    <t>62 -  TOTAL AUTRES SERVICES EXTERIEURS</t>
  </si>
  <si>
    <t>TOTAL PRODUITS</t>
  </si>
  <si>
    <t>Rémunérations brutes du personnel en contrat à durée déterminée (CDD)</t>
  </si>
  <si>
    <t>TOTAL  PRODUITS</t>
  </si>
  <si>
    <t>Total charges du compte de résultat</t>
  </si>
  <si>
    <t>Nom et prénom</t>
  </si>
  <si>
    <t>Date d'embauche</t>
  </si>
  <si>
    <t>Total heures / semaine</t>
  </si>
  <si>
    <t>ETP</t>
  </si>
  <si>
    <t>Début de contrat</t>
  </si>
  <si>
    <t>Nombre de mois</t>
  </si>
  <si>
    <t>Fonction exercée</t>
  </si>
  <si>
    <t xml:space="preserve">Date Fin de contrat </t>
  </si>
  <si>
    <t>Coût total du poste
Salariales + Charges Patronales</t>
  </si>
  <si>
    <t>Personnel encadrant 2012</t>
  </si>
  <si>
    <t>Type contrat (CEC,CEJ,CT, QUALIF,…)</t>
  </si>
  <si>
    <t>Personnel non encadrant 2012</t>
  </si>
  <si>
    <t xml:space="preserve">Barème CNAF 2012. </t>
  </si>
  <si>
    <t>Taux Psu</t>
  </si>
  <si>
    <t>Prix de revient comparé au plafond</t>
  </si>
  <si>
    <t>Prix de revient /h</t>
  </si>
  <si>
    <t>X</t>
  </si>
  <si>
    <t>PS 66%  horaire</t>
  </si>
  <si>
    <t>-</t>
  </si>
  <si>
    <t xml:space="preserve">Participation familiale </t>
  </si>
  <si>
    <t xml:space="preserve">Taux RG </t>
  </si>
  <si>
    <t>=</t>
  </si>
  <si>
    <t>3h</t>
  </si>
  <si>
    <t xml:space="preserve">Ps unitaire </t>
  </si>
  <si>
    <t xml:space="preserve">X </t>
  </si>
  <si>
    <t>/</t>
  </si>
  <si>
    <t>TOTAL</t>
  </si>
  <si>
    <t>Autres</t>
  </si>
  <si>
    <t xml:space="preserve">Taux de régime général </t>
  </si>
  <si>
    <t>Nombre d'actes facturés</t>
  </si>
  <si>
    <t xml:space="preserve">Calcul prix de revient </t>
  </si>
  <si>
    <t>Ce taux d'occupation est celui qui est pris en compte dans les contrats enfance jeunesse dont l'objectif minimum est 70%</t>
  </si>
  <si>
    <t xml:space="preserve">Prix de revient comparé au seuil d'exclusion </t>
  </si>
  <si>
    <t xml:space="preserve">Seuil d'exclusion </t>
  </si>
  <si>
    <t>Le coût horaire d'une structure ne doit pas être supérieur à un montant défini chaque année par la Cnaf</t>
  </si>
  <si>
    <t xml:space="preserve">Début </t>
  </si>
  <si>
    <t xml:space="preserve">Fin </t>
  </si>
  <si>
    <t xml:space="preserve">Nombre d'heures </t>
  </si>
  <si>
    <t>Moyenne journalière de fonctionnement</t>
  </si>
  <si>
    <t xml:space="preserve">Si le prix de revient est supérieur ou égal au plafond, on prend le plafond pour calculer la PS </t>
  </si>
  <si>
    <t xml:space="preserve">Nombre d'enfants autorisés </t>
  </si>
  <si>
    <t xml:space="preserve">Nombre d'heures enfants </t>
  </si>
  <si>
    <t>A ce montant s'ajouteront des heures de concertation</t>
  </si>
  <si>
    <t xml:space="preserve">Lundi </t>
  </si>
  <si>
    <t>Mercredi</t>
  </si>
  <si>
    <t xml:space="preserve">total période </t>
  </si>
  <si>
    <t>lieu 1</t>
  </si>
  <si>
    <t>lieu 2</t>
  </si>
  <si>
    <t>Jeudi</t>
  </si>
  <si>
    <t>Vendredi</t>
  </si>
  <si>
    <t>lieu 3</t>
  </si>
  <si>
    <t>lieu 4</t>
  </si>
  <si>
    <t>lieu 5</t>
  </si>
  <si>
    <t xml:space="preserve">Capacité théorique Globale </t>
  </si>
  <si>
    <t>Nbre de jours d'ouverture :</t>
  </si>
  <si>
    <t>Nbre d'heures moyen de fonctionnement / jour :</t>
  </si>
  <si>
    <t>0 à 4 ans</t>
  </si>
  <si>
    <t>Nbre d'heures enfants réalisées :</t>
  </si>
  <si>
    <t>Régime général :</t>
  </si>
  <si>
    <t>Msa :</t>
  </si>
  <si>
    <t>Autres :</t>
  </si>
  <si>
    <t>Nbre d'heures enfants facturées :</t>
  </si>
  <si>
    <t>Total des participations familiales :</t>
  </si>
  <si>
    <t>4 à 6 ans</t>
  </si>
  <si>
    <t>Nbre total d'heures facturées :</t>
  </si>
  <si>
    <t>Nombre d'heures enfants Jours</t>
  </si>
  <si>
    <t>€/heure</t>
  </si>
  <si>
    <t xml:space="preserve">RECAPITULATIF DU FONCTIONNEMENT ANNUEL DE LA STRUCTURE </t>
  </si>
  <si>
    <t xml:space="preserve"> (CAPACITE RETENUE PAR LIEU SELON AVIS PMI MODULES )</t>
  </si>
  <si>
    <r>
      <t>HEURES ENFANTS 0/</t>
    </r>
    <r>
      <rPr>
        <b/>
        <sz val="14"/>
        <rFont val="Arial"/>
        <family val="2"/>
      </rPr>
      <t>6</t>
    </r>
    <r>
      <rPr>
        <sz val="10"/>
        <rFont val="Arial"/>
      </rPr>
      <t xml:space="preserve"> ANS</t>
    </r>
  </si>
  <si>
    <t xml:space="preserve">Capacité retenue globale 0/6 ans </t>
  </si>
  <si>
    <t xml:space="preserve">Capacité retenue globale 0/4ans </t>
  </si>
  <si>
    <t xml:space="preserve">SIAS </t>
  </si>
  <si>
    <t xml:space="preserve">N° agrément PMI </t>
  </si>
  <si>
    <t>MSA</t>
  </si>
  <si>
    <t xml:space="preserve">A remplir si le message "explication" s'affiche </t>
  </si>
  <si>
    <t xml:space="preserve">TOTAL </t>
  </si>
  <si>
    <t>il s'agit des heures facturées (payées dans sias)</t>
  </si>
  <si>
    <t>Mardi</t>
  </si>
  <si>
    <t>Calcul de la moyenne du nombre d'enfants retenu / agrément :</t>
  </si>
  <si>
    <t>Arrondi à</t>
  </si>
  <si>
    <t xml:space="preserve">Capacité retenue globale 4/6ans </t>
  </si>
  <si>
    <t xml:space="preserve">Loyer et charges locatives </t>
  </si>
  <si>
    <t>Travaux d’entretien – réparations</t>
  </si>
  <si>
    <t>Primes d’assurances</t>
  </si>
  <si>
    <t>Rémunération d’intermédiaires, honoraires</t>
  </si>
  <si>
    <t>Publicité, publications</t>
  </si>
  <si>
    <t>Frais de déplacements, missions, réceptions</t>
  </si>
  <si>
    <t>Services bancaires</t>
  </si>
  <si>
    <t>Cotisations fédérations ou associations</t>
  </si>
  <si>
    <t>Impôts, taxes et versements assimilés sur rémunérations</t>
  </si>
  <si>
    <t>Autres impôts et taxes</t>
  </si>
  <si>
    <t xml:space="preserve">Intérêts des emprunts et dettes </t>
  </si>
  <si>
    <t>Intérêts bancaires (agios)</t>
  </si>
  <si>
    <t>Valeurs comptables des éléments d’actifs cédés</t>
  </si>
  <si>
    <t>Charges exceptionnelles sur opérations de gestion</t>
  </si>
  <si>
    <t>Dotation aux amortissements des immobilisations</t>
  </si>
  <si>
    <t>Dotation aux provisions</t>
  </si>
  <si>
    <t>CHARGES</t>
  </si>
  <si>
    <t>PRODUITS</t>
  </si>
  <si>
    <t>1er créneau horaire</t>
  </si>
  <si>
    <t>2éme créneau horaire</t>
  </si>
  <si>
    <t>3éme créneau horaire</t>
  </si>
  <si>
    <t>4éme créneau horaire</t>
  </si>
  <si>
    <t>5éme créneau horaire</t>
  </si>
  <si>
    <t>6éme créneau horaire</t>
  </si>
  <si>
    <t>7éme créneau horaire</t>
  </si>
  <si>
    <t xml:space="preserve"> </t>
  </si>
  <si>
    <t>2ème créneau horaire</t>
  </si>
  <si>
    <t>________________________________________________________</t>
  </si>
  <si>
    <t>Fait à</t>
  </si>
  <si>
    <t>______________________</t>
  </si>
  <si>
    <t>le</t>
  </si>
  <si>
    <t>Gestionnaire</t>
  </si>
  <si>
    <t>Structure</t>
  </si>
  <si>
    <t>Conversion en nombre décimal</t>
  </si>
  <si>
    <t>Téléphone : 03 23 75 60 69</t>
  </si>
  <si>
    <t>Téléphone : 03 23 75 60 27</t>
  </si>
  <si>
    <t>Téléphone : 03 23 75 61 72</t>
  </si>
  <si>
    <t xml:space="preserve">Téléphone : 03 23 75 60 65 </t>
  </si>
  <si>
    <t>Téléphone : 03 23 75 60 12</t>
  </si>
  <si>
    <t>Nombre d'heures
d'ouverture</t>
  </si>
  <si>
    <t xml:space="preserve">Total heures enfants par jour de la période concernée </t>
  </si>
  <si>
    <t xml:space="preserve">Total heures jour </t>
  </si>
  <si>
    <t xml:space="preserve">Moyenne journaliére d'ouverture au public </t>
  </si>
  <si>
    <t>Nombre de  jours</t>
  </si>
  <si>
    <t>Période</t>
  </si>
  <si>
    <t xml:space="preserve"> - Flore LEPETRE  </t>
  </si>
  <si>
    <t xml:space="preserve"> - Valérie SELLIER</t>
  </si>
  <si>
    <t xml:space="preserve"> - Christine ROUSSEAU</t>
  </si>
  <si>
    <t xml:space="preserve"> - Jérôme SPALONY</t>
  </si>
  <si>
    <t xml:space="preserve"> -  Ingrid TASSIN</t>
  </si>
  <si>
    <t xml:space="preserve">PRESTATION DE SERVICE UNIQUE  0 - 4 ans
 et PRESTATION DE SERVICE ORDINAIRE  4 - 6 ans </t>
  </si>
  <si>
    <t>Nom du gestionnaire :</t>
  </si>
  <si>
    <t>Adresse :</t>
  </si>
  <si>
    <t xml:space="preserve">Nom du correspondant administratif : </t>
  </si>
  <si>
    <t>Téléphone :</t>
  </si>
  <si>
    <t>FAX :</t>
  </si>
  <si>
    <t>Nom de la structure :</t>
  </si>
  <si>
    <t>Nom du responsable :</t>
  </si>
  <si>
    <t xml:space="preserve">Type de structure : </t>
  </si>
  <si>
    <t xml:space="preserve">     Date :     </t>
  </si>
  <si>
    <t>Avis modulé :</t>
  </si>
  <si>
    <t xml:space="preserve">Avis Pmi </t>
  </si>
  <si>
    <t>Données</t>
  </si>
  <si>
    <t>Type de contrat</t>
  </si>
  <si>
    <t>Régime</t>
  </si>
  <si>
    <t>Janvier</t>
  </si>
  <si>
    <t>Février</t>
  </si>
  <si>
    <t>Mars</t>
  </si>
  <si>
    <t>Avril</t>
  </si>
  <si>
    <t>Mai</t>
  </si>
  <si>
    <t>Juin</t>
  </si>
  <si>
    <t>Juillet</t>
  </si>
  <si>
    <t>Août</t>
  </si>
  <si>
    <t>Sept.</t>
  </si>
  <si>
    <t>Oct.</t>
  </si>
  <si>
    <t>Nov.</t>
  </si>
  <si>
    <t>Déc.</t>
  </si>
  <si>
    <t>TOTAUX</t>
  </si>
  <si>
    <t>Accueil Mensualisé 
des 0-4 ans*</t>
  </si>
  <si>
    <t>Msa:</t>
  </si>
  <si>
    <t>Accueil Non mensualisé 
des 0-4 ans</t>
  </si>
  <si>
    <t>Accueil des
 4-6 ans</t>
  </si>
  <si>
    <t>TOTAL3</t>
  </si>
  <si>
    <t>Total heures réalisées 0/6ans (1+2+3)</t>
  </si>
  <si>
    <t>Total heures facturées 0/6ans (1+2+3)</t>
  </si>
  <si>
    <r>
      <t xml:space="preserve">Participations Familiales </t>
    </r>
    <r>
      <rPr>
        <b/>
        <sz val="12"/>
        <rFont val="CG Omega"/>
      </rPr>
      <t>HORS SUPPLEMENT</t>
    </r>
  </si>
  <si>
    <t>Suppléments réglés par les familles (extérieurs, &gt; plafond)</t>
  </si>
  <si>
    <t xml:space="preserve">* Le régime général
</t>
  </si>
  <si>
    <t xml:space="preserve">* rappel </t>
  </si>
  <si>
    <t xml:space="preserve">comptabiliser le nombre d'heures jusqu'au terme du mois du 4ème anniversaire de l'enfant </t>
  </si>
  <si>
    <t xml:space="preserve">           Cachet et signature</t>
  </si>
  <si>
    <t xml:space="preserve">Total de jours d'ouverture au public </t>
  </si>
  <si>
    <t>Total horaire moyen journalier d'ouverture au public</t>
  </si>
  <si>
    <t xml:space="preserve">Budget </t>
  </si>
  <si>
    <t xml:space="preserve">Saisir selon onglet budget SIAS </t>
  </si>
  <si>
    <t>Régimes en %</t>
  </si>
  <si>
    <t xml:space="preserve">Régimes </t>
  </si>
  <si>
    <t xml:space="preserve">Ratio heures réalisées /facturées 4 à 6 ans </t>
  </si>
  <si>
    <t xml:space="preserve">Taux MSA </t>
  </si>
  <si>
    <t xml:space="preserve">Autres régimes </t>
  </si>
  <si>
    <t>Capacité retenue</t>
  </si>
  <si>
    <t xml:space="preserve">Nombre d'heures payées </t>
  </si>
  <si>
    <t>Nombre d'heures facturées</t>
  </si>
  <si>
    <t xml:space="preserve">Montant PS unitaire </t>
  </si>
  <si>
    <t>Prestation</t>
  </si>
  <si>
    <t xml:space="preserve">Ouvrant droit 0/4 ans </t>
  </si>
  <si>
    <t xml:space="preserve">Ouverture </t>
  </si>
  <si>
    <t xml:space="preserve">Général </t>
  </si>
  <si>
    <t xml:space="preserve">Autre </t>
  </si>
  <si>
    <t xml:space="preserve">Ouvrant droit 4/6 ans </t>
  </si>
  <si>
    <t>Réalisés</t>
  </si>
  <si>
    <t xml:space="preserve">Payés </t>
  </si>
  <si>
    <t>Actes u/o</t>
  </si>
  <si>
    <t xml:space="preserve">Indicateurs vie de la structure </t>
  </si>
  <si>
    <t>PSU O-4 ANS</t>
  </si>
  <si>
    <t>PSO 4-6 ANS</t>
  </si>
  <si>
    <t xml:space="preserve"> Places </t>
  </si>
  <si>
    <t xml:space="preserve">Total </t>
  </si>
  <si>
    <t>Données annuelles    0- 4 ANS</t>
  </si>
  <si>
    <t>Données annuelles    4- 6 ANS</t>
  </si>
  <si>
    <t xml:space="preserve">Place de concertations </t>
  </si>
  <si>
    <t>Techniciens Conseil pour les Prestations de Service  :</t>
  </si>
  <si>
    <t>Lieu</t>
  </si>
  <si>
    <t>L'outil est prévu pour prendre en compte les différents fonctionnements observés sur notre circonscription.</t>
  </si>
  <si>
    <t xml:space="preserve">et non pas </t>
  </si>
  <si>
    <t>9h00</t>
  </si>
  <si>
    <t>sinon tous les calculs seront faussés.</t>
  </si>
  <si>
    <t>Aussi faut-il le remplir en fonction de votre fonctionnement.</t>
  </si>
  <si>
    <t>- En fonction des lieux d'accueil (accueil itinérant)</t>
  </si>
  <si>
    <t>- En fonction des créneaux horaires et/ou des périodes d'accueil</t>
  </si>
  <si>
    <t xml:space="preserve">cet onglet calcule la PSU et la PSO </t>
  </si>
  <si>
    <t>Dans quel ordre procéder ?</t>
  </si>
  <si>
    <t xml:space="preserve">Toutes les zones colorées en jaune </t>
  </si>
  <si>
    <t>sont des zones comportant  des formules;  il ne faut rien inscrire dedans</t>
  </si>
  <si>
    <t xml:space="preserve">Lorsque l'unité à remplir est un format horaire inscrire </t>
  </si>
  <si>
    <t>Le contenu des tableaux est prévu pour pouvoir prendre en compte les modulations d'avis PMI .</t>
  </si>
  <si>
    <t>Les avis PMI peuvent être modulés de plusieurs façons :</t>
  </si>
  <si>
    <t xml:space="preserve">La structure fonctionne sur un lieu unique </t>
  </si>
  <si>
    <t xml:space="preserve">La structure fonctionne sur un lieu unique et a eu plusieurs avis PMI dans l'année </t>
  </si>
  <si>
    <t xml:space="preserve">La structure fonctionne sur des lieux différents </t>
  </si>
  <si>
    <t>Remplir uniquement le lieu 1</t>
  </si>
  <si>
    <t>Alimentation automatique de l'onglet "fiche structure " ==&gt;</t>
  </si>
  <si>
    <t>Samedi ou cas spécifique</t>
  </si>
  <si>
    <t>Montant PS tous régimes</t>
  </si>
  <si>
    <t>Alimentation, boisson</t>
  </si>
  <si>
    <t>Produits exceptionnels sur opérations de gestion</t>
  </si>
  <si>
    <t>Euros</t>
  </si>
  <si>
    <t>Eau-EDF-GDF-Combustible</t>
  </si>
  <si>
    <t>e-mail :</t>
  </si>
  <si>
    <t>En renseignant les périodes des différents avis comme indiqué
dans l'exemple sur l'onglet lieu</t>
  </si>
  <si>
    <t xml:space="preserve">Remplir autant d'onglets "Lieu" qu'il existe de lieux  de fonctionnement 
identifiés dans l'avis PMI. 
Nommer le lieu sur l'onglet sur la zone prévue à cet effet  </t>
  </si>
  <si>
    <t>Sous réserve de validation des données par la CAF</t>
  </si>
  <si>
    <r>
      <t xml:space="preserve">Nbre d'heures enfants prévisionnel </t>
    </r>
    <r>
      <rPr>
        <b/>
        <sz val="12"/>
        <rFont val="CG Omega"/>
      </rPr>
      <t>REALISEES</t>
    </r>
  </si>
  <si>
    <r>
      <t xml:space="preserve">Nbre d'heures enfants prévisionnel </t>
    </r>
    <r>
      <rPr>
        <b/>
        <sz val="12"/>
        <rFont val="CG Omega"/>
      </rPr>
      <t>FACTUREES</t>
    </r>
    <r>
      <rPr>
        <sz val="12"/>
        <rFont val="CG Omega"/>
      </rPr>
      <t xml:space="preserve"> </t>
    </r>
  </si>
  <si>
    <t xml:space="preserve">Expression Libre </t>
  </si>
  <si>
    <t>Complément d'informations</t>
  </si>
  <si>
    <t>Total heures/Enfants</t>
  </si>
  <si>
    <t>Horaire moyen journalier</t>
  </si>
  <si>
    <t>Capacité retenue globale 0/6 ans</t>
  </si>
  <si>
    <t>Heures enfants 0/6 ans</t>
  </si>
  <si>
    <t>( capacité retenue par lieu selon avis PMI modulé )</t>
  </si>
  <si>
    <t>Heures enfants 0/4 ans</t>
  </si>
  <si>
    <t>Heures enfants 4/6 ans</t>
  </si>
  <si>
    <t xml:space="preserve"> 0/4ans </t>
  </si>
  <si>
    <t xml:space="preserve"> 4/6ans </t>
  </si>
  <si>
    <t>Amplitude ouverture journalière</t>
  </si>
  <si>
    <t xml:space="preserve">      Heures 0-4 ans</t>
  </si>
  <si>
    <t xml:space="preserve">      Heures 4-6 ans</t>
  </si>
  <si>
    <t>Les heures réalisées correspondent aux heures de présence des enfants.
Les heures facturées sont les heures réellement financées par les parents.
Ces deux totaux peuvent être différents du fait de l'application d'une mensualisation ou d'heures gratuites, d'absences..</t>
  </si>
  <si>
    <t>Taux d'occupation financier - Prix de Revient</t>
  </si>
  <si>
    <t>Calcul droit PSU - 0-4 ans</t>
  </si>
  <si>
    <t>Calcul droit PSo - 4-6 ans</t>
  </si>
  <si>
    <t xml:space="preserve">Pourcentage </t>
  </si>
  <si>
    <t>Heures facturées 0- 4 ans</t>
  </si>
  <si>
    <t>Heures facturées 0- 6 ans</t>
  </si>
  <si>
    <t xml:space="preserve">        Ce plafond change tous les ans </t>
  </si>
  <si>
    <t>Barème Cnaf  0-4 ANS</t>
  </si>
  <si>
    <t>Barème Cnaf  4-6 ANS</t>
  </si>
  <si>
    <t>Agrément retenu ( modulé)</t>
  </si>
  <si>
    <t>Nombre de place 0-6ans modulé</t>
  </si>
  <si>
    <t>Nombre de place 0-6ans PMI</t>
  </si>
  <si>
    <t>Calcul Heures de concertation</t>
  </si>
  <si>
    <t>Total PSU</t>
  </si>
  <si>
    <t xml:space="preserve"> - Vincent CHOQUENET </t>
  </si>
  <si>
    <t>Responsable des interventions financières collectives</t>
  </si>
  <si>
    <t xml:space="preserve"> - Patrice BOCHEUX</t>
  </si>
  <si>
    <t xml:space="preserve"> - Catherine LAURENCE</t>
  </si>
  <si>
    <t xml:space="preserve"> - Sylvie STEELANDT</t>
  </si>
  <si>
    <t xml:space="preserve"> - Delphine ZGODA</t>
  </si>
  <si>
    <t>Téléphone : 03 23 65 40 53</t>
  </si>
  <si>
    <t>Téléphone : 03 23 65 40 58</t>
  </si>
  <si>
    <t>Téléphone : 03 23 75 60 16</t>
  </si>
  <si>
    <t>Téléphone : 03 23 65 40 52</t>
  </si>
  <si>
    <t>Téléphone : 03 23 65 40 59</t>
  </si>
  <si>
    <t>Accueil COLLECTIF</t>
  </si>
  <si>
    <t xml:space="preserve">CEJ </t>
  </si>
  <si>
    <t>OUI</t>
  </si>
  <si>
    <t>NON</t>
  </si>
  <si>
    <t>Produits d'entretien et autres fournitures</t>
  </si>
  <si>
    <t xml:space="preserve">Petit équipement </t>
  </si>
  <si>
    <t>Fournitures administratives</t>
  </si>
  <si>
    <t>Produits / Locations diverses consenties</t>
  </si>
  <si>
    <t>Autres fournitures</t>
  </si>
  <si>
    <t>Autres produits divers</t>
  </si>
  <si>
    <t>60 -  TOTAL ACHATS</t>
  </si>
  <si>
    <t>Mise à disposition du personnel facturée</t>
  </si>
  <si>
    <t>70 - TOTAL PRODUITS ET PRESTATIONS</t>
  </si>
  <si>
    <t>Location mobilière (matériel…)</t>
  </si>
  <si>
    <t>Subventions Etat poste Fonjep</t>
  </si>
  <si>
    <t>Subvention Etat DDCS</t>
  </si>
  <si>
    <t>61 -  TOTAL SERVICES EXTERIEURS</t>
  </si>
  <si>
    <t>Personnel extérieur (personnel détaché, mis à disposition)</t>
  </si>
  <si>
    <t>Subventions Conseil Régional (préciser ci-dessous) :</t>
  </si>
  <si>
    <t>Transports (liés aux activités…)</t>
  </si>
  <si>
    <t>Subventions Conseil Général (préciser ci-dessous) :</t>
  </si>
  <si>
    <t>Frais postaux et télécommunication</t>
  </si>
  <si>
    <t>Subventions commune d'implantation</t>
  </si>
  <si>
    <t>Autres Services extérieurs</t>
  </si>
  <si>
    <t>Subventions intercommunales</t>
  </si>
  <si>
    <t>62 - TOTAL AUTRES SERVICES EXTERIEURS</t>
  </si>
  <si>
    <t>Subvention et prestation de service MSA</t>
  </si>
  <si>
    <t>Autres subventions et prestations de service (Armée…)</t>
  </si>
  <si>
    <t>63 - TOTAL IMPOTS ET TAXES</t>
  </si>
  <si>
    <t>Autres subventions (préciser ci-dessous) :</t>
  </si>
  <si>
    <t>Rémunérations brutes du personnel permanent (CDI)</t>
  </si>
  <si>
    <t>74 - TOTAL SUBVENTIONS D'EXPLOITATION</t>
  </si>
  <si>
    <t>Médecine du travail</t>
  </si>
  <si>
    <t>Produits des cotisations d'adhésion</t>
  </si>
  <si>
    <t>64 - TOTAL CHARGES DE GESTION DU PERSONNEL</t>
  </si>
  <si>
    <t>Quote part du fond associatif virée au compte de résultat</t>
  </si>
  <si>
    <t>Redevances pour concessions, licences…</t>
  </si>
  <si>
    <t>Autres produits de gestion</t>
  </si>
  <si>
    <t>Droit d'auteur et de reproduction (SACEM)</t>
  </si>
  <si>
    <t>75 - TOTAL AUTRES PRODUITS DE GESTION</t>
  </si>
  <si>
    <t>Pertes sur créances irrecouvrables</t>
  </si>
  <si>
    <t>Produits Financiers</t>
  </si>
  <si>
    <t xml:space="preserve">65 - TOTAL AUTRES CHARGES DE GESTION </t>
  </si>
  <si>
    <t>76 - TOTAL PRODUITS FINANCIERS</t>
  </si>
  <si>
    <t>Produits sur exercices antérieurs</t>
  </si>
  <si>
    <t>66 - TOTAL CHARGES FINANCIERES</t>
  </si>
  <si>
    <t>77 - TOTAL PRODUITS EXCEPTIONNELS</t>
  </si>
  <si>
    <t>Reprises sur amortissements</t>
  </si>
  <si>
    <t>67 - TOTALCHARGES EXCEPTIONNELLES</t>
  </si>
  <si>
    <t>Reprises sur provisions</t>
  </si>
  <si>
    <t>78 - TOTAL REPRISE SUR AMORTISSEMENTS ET PROVISIONS</t>
  </si>
  <si>
    <t>68 - TOTAL DOTATIONS</t>
  </si>
  <si>
    <t>Quote part logistique</t>
  </si>
  <si>
    <t>Remboursement formation</t>
  </si>
  <si>
    <t>Remboursements indemnités journalières SS</t>
  </si>
  <si>
    <t>79 - TOTAL TRANSFERTS DE CHARGES</t>
  </si>
  <si>
    <t>Résultat de l'exercice (excédent)</t>
  </si>
  <si>
    <t>Résultat de l'exercice (déficit)</t>
  </si>
  <si>
    <r>
      <t xml:space="preserve">Divers services extérieurs </t>
    </r>
    <r>
      <rPr>
        <sz val="9"/>
        <rFont val="Arial"/>
        <family val="2"/>
      </rPr>
      <t>(documentation, frais de colloques …)</t>
    </r>
  </si>
  <si>
    <r>
      <t xml:space="preserve">Frais de formation </t>
    </r>
    <r>
      <rPr>
        <sz val="10"/>
        <rFont val="Arial"/>
        <family val="2"/>
      </rPr>
      <t>(à l’exclusion de la formation professionnelle)</t>
    </r>
  </si>
  <si>
    <r>
      <t>Rémunérations brutes du personnel vacataire</t>
    </r>
    <r>
      <rPr>
        <sz val="10"/>
        <rFont val="Arial"/>
        <family val="2"/>
      </rPr>
      <t xml:space="preserve"> (emploi aidé)</t>
    </r>
  </si>
  <si>
    <r>
      <t xml:space="preserve">Charges sociales patronales </t>
    </r>
    <r>
      <rPr>
        <sz val="8"/>
        <rFont val="Arial"/>
        <family val="2"/>
      </rPr>
      <t>(Sécurité sociale,comité d’entreprise...)</t>
    </r>
  </si>
  <si>
    <t>Participations des familles Accueil enfants 0-4 ans hors supplément</t>
  </si>
  <si>
    <t xml:space="preserve">Suppléments payés par les familles extérieures à la commune ou autres (0-4 ans) </t>
  </si>
  <si>
    <t>Participations des familles Accueil enfants 4-6 ans</t>
  </si>
  <si>
    <t xml:space="preserve">Prestations de service Caf </t>
  </si>
  <si>
    <t>Produits sur cession d’éléments actifs</t>
  </si>
  <si>
    <t>Adresse</t>
  </si>
  <si>
    <t xml:space="preserve">Nom du correspondant </t>
  </si>
  <si>
    <t>administratif</t>
  </si>
  <si>
    <t>e-mail</t>
  </si>
  <si>
    <t>Téléphone</t>
  </si>
  <si>
    <t>Fax</t>
  </si>
  <si>
    <t>Nom de la structure</t>
  </si>
  <si>
    <t>Nom du responsable</t>
  </si>
  <si>
    <t>Subventions autres communes (préciser ci-dessous) :</t>
  </si>
  <si>
    <t xml:space="preserve">Nombre jours d'ouverture au public </t>
  </si>
  <si>
    <t xml:space="preserve">La capacité retenue est le résultat du nombre de jours total de la semaine sur l'année X le total heures enfants par jour </t>
  </si>
  <si>
    <t xml:space="preserve">Nombre de jours </t>
  </si>
  <si>
    <t xml:space="preserve">Pour les structures accueillant des enfants de 0 à 6 ans, l'avis Pmi ne fait pas la distinction 0/4 et 4/6 ans il faut donc calculer la répartition </t>
  </si>
  <si>
    <t>Nombre d'heures facturées total 0/6 ans</t>
  </si>
  <si>
    <t xml:space="preserve">Nombre d'heures 4/6 ans </t>
  </si>
  <si>
    <t xml:space="preserve">Nombre de places 0/4 ans </t>
  </si>
  <si>
    <t xml:space="preserve">Nombre de places 4/6 ans </t>
  </si>
  <si>
    <t xml:space="preserve">         Ces montants doivent être identiques avec ceux du budget prévisionnel</t>
  </si>
  <si>
    <t>Nombre de places PMI 0/4 ans</t>
  </si>
  <si>
    <t xml:space="preserve">Ratio heures réalisées /facturées 0 à 4 ans </t>
  </si>
  <si>
    <t>Un ratio inférieur à 85% il convient d'être vigilant cela signifie que les heures réalisées sont inférieures de façon significative aux heures facturées (contrat d'accueil, taux d'occupation ..)</t>
  </si>
  <si>
    <t>Un ratio supérieur à 100 % il faut expliquer pourquoi les heures réalisées sont supérieures aux heures facturées. (heures gratuites …)</t>
  </si>
  <si>
    <t>Prix plafond 2012</t>
  </si>
  <si>
    <t>Total heures/enfants réalisées (0/6 ans)</t>
  </si>
  <si>
    <t>VOS INTERLOCUTEURS du Pôle Partenaires en fonction de votre territoire</t>
  </si>
  <si>
    <t>Territoire Soissons/Château-Thierry</t>
  </si>
  <si>
    <t xml:space="preserve">Conseillers Techniques </t>
  </si>
  <si>
    <t>e-mail : vincent.choquenet@cafaisne.cnafmail.fr</t>
  </si>
  <si>
    <t>e-mail : valerie.sellier@cafaisne.cnafmail.fr</t>
  </si>
  <si>
    <t>e-mail : jerome.spalony@cafaisne.cnafmail.fr</t>
  </si>
  <si>
    <t>e-mail : ingrid.tassin@cafaisne.cnafmail.fr</t>
  </si>
  <si>
    <t>Territoire Laon/Chauny/Tergnier</t>
  </si>
  <si>
    <t xml:space="preserve"> - Geneviève de RODAT</t>
  </si>
  <si>
    <t>Téléphone : 03 23 75 56 54</t>
  </si>
  <si>
    <t>e-mail : genevieve.derodat@cafaisne.cnafmail.fr</t>
  </si>
  <si>
    <t xml:space="preserve"> - Alexia DIVE</t>
  </si>
  <si>
    <t>Téléphone : 03 23 37 21 05</t>
  </si>
  <si>
    <t xml:space="preserve"> - Frédérique PAPIER</t>
  </si>
  <si>
    <t>e-mail : frederique.papier@cafaisne.cnafmail.fr</t>
  </si>
  <si>
    <t>e-mail : patrice.bocheux@cafaisne.cnafmail.fr</t>
  </si>
  <si>
    <t>e-mail : catherine.laurence@cafaisne.cnafmail.fr</t>
  </si>
  <si>
    <t>e-mail : sylvie.steelandt@cafaisne.cnafmail.fr</t>
  </si>
  <si>
    <t>e-mail : delphine.zgoda@cafaisne.cnafmail.fr</t>
  </si>
  <si>
    <t>Territoire Saint-Quentin</t>
  </si>
  <si>
    <t xml:space="preserve"> - Sandra LINEATTE</t>
  </si>
  <si>
    <t>Téléphone : 03 23 65 40 67</t>
  </si>
  <si>
    <t>e-mail : sandra.lineatte@cafaisne.cnafmail.fr</t>
  </si>
  <si>
    <t xml:space="preserve"> - Anne RUCH</t>
  </si>
  <si>
    <t>e-mail : anne.ruch@cafaisne.cnafmail.fr</t>
  </si>
  <si>
    <t>Territoire Thiérache</t>
  </si>
  <si>
    <t xml:space="preserve"> - Marie BOUCHONVILLE</t>
  </si>
  <si>
    <t>Téléphone : 03 23 99 32 28</t>
  </si>
  <si>
    <t>e-mail : marie.bouchonville@cafaisne.cnafmail.fr</t>
  </si>
  <si>
    <t xml:space="preserve"> - Lucie DEVLIEGER</t>
  </si>
  <si>
    <t>e-mail : lucie.devlieger@cafaisne.cnafmail.fr</t>
  </si>
  <si>
    <t>e-mail : christine.rousseau@cafaisne.cnafmail.fr</t>
  </si>
  <si>
    <t>ATTESTATION ANNUELLE SUR L'HONNEUR</t>
  </si>
  <si>
    <t>Je, soussigné(e)</t>
  </si>
  <si>
    <t>certifie, l’exactitude des renseignements fournis dans le document suivant :</t>
  </si>
  <si>
    <t xml:space="preserve">           Le (la) Maire, le (la) Président(e)</t>
  </si>
  <si>
    <t xml:space="preserve">Dossier Etablissement Accueil du Jeune Enfant Collectif </t>
  </si>
  <si>
    <t>Nom du Maire / Président</t>
  </si>
  <si>
    <t>Téléphone : 03 23 65 40 70</t>
  </si>
  <si>
    <t>Saisir en fonction de votre fonctionnement les onglets" lieu "</t>
  </si>
  <si>
    <t>Date</t>
  </si>
  <si>
    <t>Nom- Prénom</t>
  </si>
  <si>
    <t>Fonction</t>
  </si>
  <si>
    <t>e-mail : flore.lepetre@cafaisne.cnafmail.fr</t>
  </si>
  <si>
    <t>e-mail : alexia.dive@cafaisne.cnafmail.fr</t>
  </si>
  <si>
    <t>La saisie des avis ou autorisations PMI est obligatoire.</t>
  </si>
  <si>
    <t>Téléphone : 03 23 99 32 29</t>
  </si>
  <si>
    <t>Téléphone : 06 33 14 13 47</t>
  </si>
  <si>
    <t>Accueil Collectif</t>
  </si>
  <si>
    <t>GUIDE DE L'UTILISATEUR</t>
  </si>
  <si>
    <t>Subvention Caf de l'Aisne</t>
  </si>
  <si>
    <t>TOTAL CHARGES</t>
  </si>
  <si>
    <t>Contributions Volontaires en Nature</t>
  </si>
  <si>
    <t>Contrepartie Contributions Volontaires en Nature</t>
  </si>
  <si>
    <t>TOTAL CHARGES + CVN</t>
  </si>
  <si>
    <t>TOTAL PRODUITS + CVN</t>
  </si>
  <si>
    <t>TOTAL 1</t>
  </si>
  <si>
    <t>TOTAL 2</t>
  </si>
  <si>
    <t>TOTAL 3</t>
  </si>
  <si>
    <t>Remplir l'état annuel des présences réel</t>
  </si>
  <si>
    <t xml:space="preserve">Onglet 'barèmes' : Barème CNAF 2012. </t>
  </si>
  <si>
    <t>REEL 2012</t>
  </si>
  <si>
    <t>Avis  Pmi délivré en cours :</t>
  </si>
  <si>
    <t>N°</t>
  </si>
  <si>
    <r>
      <t xml:space="preserve">Il s'agit du dernier avis en cours correspondant à </t>
    </r>
    <r>
      <rPr>
        <b/>
        <sz val="12"/>
        <rFont val="CG Omega"/>
      </rPr>
      <t xml:space="preserve">l'effectif maximum </t>
    </r>
    <r>
      <rPr>
        <sz val="12"/>
        <rFont val="CG Omega"/>
        <family val="2"/>
      </rPr>
      <t>autorisé sans tenir compte des modulations accordées.</t>
    </r>
  </si>
  <si>
    <t>ETAT ANNUEL DES PRESENCES REEL 2012</t>
  </si>
  <si>
    <t>Le total des participations familiales  0-4 ans
hors supplément doit correspondre au montant
inscrit à la 1ière ligne des produits du compte de résultat</t>
  </si>
  <si>
    <t>COMPTE DE RESULTAT 2012</t>
  </si>
  <si>
    <t>POUR LE REEL 2012</t>
  </si>
  <si>
    <t>Subvention Caf "Charte de qualité Alsh"</t>
  </si>
  <si>
    <t>Subventions ETAT (préciser ci-dessous) :</t>
  </si>
  <si>
    <t>Alimentation boisson</t>
  </si>
  <si>
    <t>Fournitures de bureau</t>
  </si>
  <si>
    <t>Autres contributions (à préciser)</t>
  </si>
  <si>
    <t>Charges locatives</t>
  </si>
  <si>
    <t>Transports liés aux activités</t>
  </si>
  <si>
    <t>Frais postaux et téléphone</t>
  </si>
  <si>
    <t>Partie réservée aux actions bénéficiant d'aides en nature, assumées par d'autres</t>
  </si>
  <si>
    <t>Eau - EDF - GDF - combustible</t>
  </si>
  <si>
    <t>Fournitures d'entretien</t>
  </si>
  <si>
    <t>Travaux d'entretien - réparations</t>
  </si>
  <si>
    <t>Primes d'assurances</t>
  </si>
  <si>
    <t>Salaires/charges</t>
  </si>
  <si>
    <t>Contribution de la commune</t>
  </si>
  <si>
    <t>Contribution communauté de communes</t>
  </si>
  <si>
    <t>Contribution région</t>
  </si>
  <si>
    <t>CNASEA/ASP</t>
  </si>
  <si>
    <t>Petits équipements - jeux</t>
  </si>
  <si>
    <t>CONTRIBUTIONS VOLONTAIRES EN NATURE REELLES 2012</t>
  </si>
  <si>
    <t>Commune ou structure intercommunale</t>
  </si>
  <si>
    <t>EUROS</t>
  </si>
  <si>
    <t>Nombre d'heures d'occupation de la salle par l'action au cours de l'année 2012 :</t>
  </si>
  <si>
    <t>Heures</t>
  </si>
  <si>
    <t xml:space="preserve">Envoyer le dossier complet à la Caf par e-mail adresse ifc.cafaisne@caf.cnafmail.fr  </t>
  </si>
  <si>
    <t>et par courrier ou format pdf pour le document signé (attestation )</t>
  </si>
  <si>
    <t>Qualification</t>
  </si>
  <si>
    <t>Remplir l'  onglet " Compte de résultat "</t>
  </si>
  <si>
    <t>Remboursement ASP (contrats aidés)</t>
  </si>
  <si>
    <t>Remboursement ASP (Emploi Jeunes)</t>
  </si>
  <si>
    <t>Fait à ……………………………le …………………….</t>
  </si>
  <si>
    <t>Signature</t>
  </si>
  <si>
    <t>communes ou la structure intercommunale fournissant la ou les contributions volontaires en nature</t>
  </si>
  <si>
    <t>Faire une fiche par commune fournissant les contributions volontaires en nature</t>
  </si>
  <si>
    <t>x</t>
  </si>
</sst>
</file>

<file path=xl/styles.xml><?xml version="1.0" encoding="utf-8"?>
<styleSheet xmlns="http://schemas.openxmlformats.org/spreadsheetml/2006/main">
  <numFmts count="15">
    <numFmt numFmtId="164" formatCode="_-* #,##0.00\ _F_-;\-* #,##0.00\ _F_-;_-* &quot;-&quot;??\ _F_-;_-@_-"/>
    <numFmt numFmtId="165" formatCode="[h]:mm"/>
    <numFmt numFmtId="166" formatCode="[h]"/>
    <numFmt numFmtId="167" formatCode="#,##0.00\ &quot;€&quot;"/>
    <numFmt numFmtId="168" formatCode="#,##0.00\ _€"/>
    <numFmt numFmtId="169" formatCode="0#&quot; &quot;##&quot; &quot;##&quot; &quot;##&quot; &quot;##"/>
    <numFmt numFmtId="170" formatCode="dd\-mmm\-yyyy"/>
    <numFmt numFmtId="171" formatCode="[$-F800]dddd\,\ mmmm\ dd\,\ yyyy"/>
    <numFmt numFmtId="172" formatCode="#,##0\ _€"/>
    <numFmt numFmtId="173" formatCode="h:mm"/>
    <numFmt numFmtId="174" formatCode="#,##0.00\ &quot;€&quot;;[Red]#,##0.00\ &quot;€&quot;"/>
    <numFmt numFmtId="175" formatCode="h"/>
    <numFmt numFmtId="176" formatCode="0.000000"/>
    <numFmt numFmtId="177" formatCode="dd/mm/yy;@"/>
    <numFmt numFmtId="178" formatCode="dd/mm/yy"/>
  </numFmts>
  <fonts count="114">
    <font>
      <sz val="10"/>
      <name val="Arial"/>
    </font>
    <font>
      <sz val="10"/>
      <name val="Arial"/>
    </font>
    <font>
      <b/>
      <sz val="12"/>
      <name val="CG Omega"/>
      <family val="2"/>
    </font>
    <font>
      <sz val="12"/>
      <name val="Arial"/>
    </font>
    <font>
      <sz val="12"/>
      <name val="CG Omega"/>
      <family val="2"/>
    </font>
    <font>
      <i/>
      <sz val="12"/>
      <name val="CG Omega"/>
      <family val="2"/>
    </font>
    <font>
      <b/>
      <sz val="14"/>
      <name val="CG Omega"/>
      <family val="2"/>
    </font>
    <font>
      <sz val="10"/>
      <name val="CG Omega"/>
      <family val="2"/>
    </font>
    <font>
      <b/>
      <sz val="12"/>
      <color indexed="10"/>
      <name val="CG Omega"/>
      <family val="2"/>
    </font>
    <font>
      <sz val="12"/>
      <name val="Arial"/>
      <family val="2"/>
    </font>
    <font>
      <sz val="10"/>
      <name val="Arial"/>
    </font>
    <font>
      <b/>
      <sz val="10"/>
      <name val="Arial"/>
      <family val="2"/>
    </font>
    <font>
      <sz val="10"/>
      <name val="Arial"/>
      <family val="2"/>
    </font>
    <font>
      <sz val="11"/>
      <name val="CG Omega"/>
      <family val="2"/>
    </font>
    <font>
      <b/>
      <sz val="11"/>
      <name val="CG Omega"/>
      <family val="2"/>
    </font>
    <font>
      <sz val="12"/>
      <name val="CG Omega"/>
    </font>
    <font>
      <i/>
      <sz val="10"/>
      <name val="Arial"/>
      <family val="2"/>
    </font>
    <font>
      <i/>
      <sz val="10"/>
      <name val="Arial"/>
    </font>
    <font>
      <i/>
      <sz val="11"/>
      <name val="CG Omega"/>
      <family val="2"/>
    </font>
    <font>
      <b/>
      <i/>
      <sz val="12"/>
      <name val="CG Omega"/>
      <family val="2"/>
    </font>
    <font>
      <sz val="10"/>
      <name val="Arial"/>
    </font>
    <font>
      <sz val="10"/>
      <name val="CG Omega"/>
    </font>
    <font>
      <b/>
      <sz val="10"/>
      <color indexed="61"/>
      <name val="CG Omega"/>
      <family val="2"/>
    </font>
    <font>
      <b/>
      <sz val="10"/>
      <name val="Arial"/>
    </font>
    <font>
      <b/>
      <sz val="10"/>
      <color indexed="48"/>
      <name val="CG Omega"/>
      <family val="2"/>
    </font>
    <font>
      <b/>
      <sz val="12"/>
      <name val="Arial"/>
    </font>
    <font>
      <b/>
      <sz val="12"/>
      <name val="Arial"/>
      <family val="2"/>
    </font>
    <font>
      <b/>
      <sz val="14"/>
      <name val="Arial"/>
      <family val="2"/>
    </font>
    <font>
      <b/>
      <sz val="10"/>
      <color indexed="12"/>
      <name val="CG Omega"/>
      <family val="2"/>
    </font>
    <font>
      <b/>
      <sz val="14"/>
      <name val="Arial"/>
    </font>
    <font>
      <b/>
      <i/>
      <sz val="11"/>
      <name val="CG Omega"/>
    </font>
    <font>
      <b/>
      <sz val="12"/>
      <name val="CG Omega"/>
    </font>
    <font>
      <b/>
      <i/>
      <sz val="10"/>
      <color indexed="10"/>
      <name val="Arial"/>
      <family val="2"/>
    </font>
    <font>
      <b/>
      <sz val="16"/>
      <name val="Arial"/>
      <family val="2"/>
    </font>
    <font>
      <b/>
      <u/>
      <sz val="16"/>
      <name val="Arial"/>
      <family val="2"/>
    </font>
    <font>
      <sz val="14"/>
      <name val="Arial"/>
      <family val="2"/>
    </font>
    <font>
      <sz val="16"/>
      <name val="Arial"/>
      <family val="2"/>
    </font>
    <font>
      <b/>
      <u/>
      <sz val="10"/>
      <color indexed="10"/>
      <name val="Arial"/>
      <family val="2"/>
    </font>
    <font>
      <b/>
      <sz val="14"/>
      <name val="CG Omega"/>
    </font>
    <font>
      <i/>
      <sz val="12"/>
      <name val="Arial"/>
    </font>
    <font>
      <b/>
      <i/>
      <sz val="12"/>
      <name val="CG Omega"/>
    </font>
    <font>
      <b/>
      <i/>
      <sz val="12"/>
      <color indexed="12"/>
      <name val="CG Omega"/>
    </font>
    <font>
      <b/>
      <sz val="12"/>
      <color indexed="12"/>
      <name val="Arial"/>
      <family val="2"/>
    </font>
    <font>
      <b/>
      <i/>
      <sz val="14"/>
      <name val="Arial"/>
      <family val="2"/>
    </font>
    <font>
      <sz val="13"/>
      <name val="CG Omega"/>
      <family val="2"/>
    </font>
    <font>
      <b/>
      <i/>
      <u/>
      <sz val="12"/>
      <name val="Arial"/>
      <family val="2"/>
    </font>
    <font>
      <b/>
      <sz val="20"/>
      <name val="CG Omega"/>
    </font>
    <font>
      <b/>
      <sz val="14"/>
      <color indexed="20"/>
      <name val="CG Omega"/>
      <family val="2"/>
    </font>
    <font>
      <b/>
      <sz val="11"/>
      <color indexed="10"/>
      <name val="CG Omega"/>
      <family val="2"/>
    </font>
    <font>
      <b/>
      <sz val="10"/>
      <color indexed="10"/>
      <name val="Arial"/>
    </font>
    <font>
      <b/>
      <sz val="12"/>
      <color indexed="10"/>
      <name val="CG Omega"/>
    </font>
    <font>
      <b/>
      <sz val="11"/>
      <color indexed="22"/>
      <name val="CG Omega"/>
      <family val="2"/>
    </font>
    <font>
      <b/>
      <sz val="10"/>
      <color indexed="22"/>
      <name val="Arial"/>
    </font>
    <font>
      <b/>
      <sz val="11"/>
      <color indexed="22"/>
      <name val="CG Omega"/>
    </font>
    <font>
      <sz val="12"/>
      <color indexed="22"/>
      <name val="Arial"/>
      <family val="2"/>
    </font>
    <font>
      <sz val="10"/>
      <color indexed="22"/>
      <name val="Arial"/>
    </font>
    <font>
      <b/>
      <sz val="12"/>
      <color indexed="10"/>
      <name val="Arial"/>
    </font>
    <font>
      <b/>
      <i/>
      <sz val="18"/>
      <name val="CG Omega"/>
    </font>
    <font>
      <sz val="11"/>
      <name val="Arial"/>
    </font>
    <font>
      <sz val="14"/>
      <name val="Arial"/>
    </font>
    <font>
      <b/>
      <sz val="11"/>
      <name val="Arial"/>
      <family val="2"/>
    </font>
    <font>
      <b/>
      <i/>
      <sz val="11"/>
      <name val="Arial"/>
      <family val="2"/>
    </font>
    <font>
      <b/>
      <sz val="18"/>
      <name val="Arial"/>
      <family val="2"/>
    </font>
    <font>
      <sz val="18"/>
      <name val="Arial"/>
      <family val="2"/>
    </font>
    <font>
      <sz val="11"/>
      <name val="Arial"/>
      <family val="2"/>
    </font>
    <font>
      <b/>
      <u/>
      <sz val="12"/>
      <name val="Arial"/>
      <family val="2"/>
    </font>
    <font>
      <b/>
      <sz val="13"/>
      <name val="Arial"/>
      <family val="2"/>
    </font>
    <font>
      <sz val="13"/>
      <name val="Arial"/>
      <family val="2"/>
    </font>
    <font>
      <b/>
      <sz val="13"/>
      <name val="CG Omega"/>
    </font>
    <font>
      <b/>
      <u/>
      <sz val="14"/>
      <name val="CG Omega"/>
    </font>
    <font>
      <sz val="8"/>
      <name val="Arial"/>
      <family val="2"/>
    </font>
    <font>
      <b/>
      <sz val="8"/>
      <name val="Arial"/>
      <family val="2"/>
    </font>
    <font>
      <b/>
      <sz val="11"/>
      <color indexed="10"/>
      <name val="Arial"/>
      <family val="2"/>
    </font>
    <font>
      <b/>
      <sz val="16"/>
      <name val="CG Omega"/>
    </font>
    <font>
      <b/>
      <sz val="13"/>
      <color indexed="9"/>
      <name val="Arial"/>
      <family val="2"/>
    </font>
    <font>
      <sz val="13"/>
      <color indexed="9"/>
      <name val="Arial"/>
      <family val="2"/>
    </font>
    <font>
      <b/>
      <u/>
      <sz val="13"/>
      <name val="Arial"/>
      <family val="2"/>
    </font>
    <font>
      <i/>
      <sz val="13"/>
      <name val="Arial"/>
      <family val="2"/>
    </font>
    <font>
      <b/>
      <sz val="20"/>
      <name val="Arial"/>
      <family val="2"/>
    </font>
    <font>
      <sz val="20"/>
      <name val="Arial"/>
      <family val="2"/>
    </font>
    <font>
      <sz val="16"/>
      <name val="Arial"/>
    </font>
    <font>
      <b/>
      <u/>
      <sz val="16"/>
      <name val="CG Omega"/>
      <family val="2"/>
    </font>
    <font>
      <u/>
      <sz val="16"/>
      <name val="Arial"/>
    </font>
    <font>
      <b/>
      <sz val="11"/>
      <name val="CG Omega"/>
    </font>
    <font>
      <b/>
      <i/>
      <sz val="14"/>
      <name val="CG Omega"/>
      <family val="2"/>
    </font>
    <font>
      <b/>
      <sz val="11"/>
      <name val="Arial"/>
    </font>
    <font>
      <b/>
      <sz val="11"/>
      <color indexed="51"/>
      <name val="CG Omega"/>
      <family val="2"/>
    </font>
    <font>
      <b/>
      <sz val="11"/>
      <color indexed="61"/>
      <name val="CG Omega"/>
      <family val="2"/>
    </font>
    <font>
      <b/>
      <sz val="16"/>
      <name val="CG Omega"/>
      <family val="2"/>
    </font>
    <font>
      <sz val="9"/>
      <name val="Arial"/>
      <family val="2"/>
    </font>
    <font>
      <b/>
      <sz val="18"/>
      <color indexed="9"/>
      <name val="Arial"/>
      <family val="2"/>
    </font>
    <font>
      <b/>
      <sz val="12"/>
      <color indexed="20"/>
      <name val="CG Omega"/>
    </font>
    <font>
      <b/>
      <sz val="16"/>
      <color indexed="12"/>
      <name val="Arial"/>
      <family val="2"/>
    </font>
    <font>
      <b/>
      <sz val="18"/>
      <color indexed="12"/>
      <name val="Arial"/>
      <family val="2"/>
    </font>
    <font>
      <b/>
      <sz val="18"/>
      <color indexed="17"/>
      <name val="Arial"/>
      <family val="2"/>
    </font>
    <font>
      <sz val="14"/>
      <color indexed="12"/>
      <name val="Arial"/>
      <family val="2"/>
    </font>
    <font>
      <b/>
      <sz val="15"/>
      <name val="Arial"/>
      <family val="2"/>
    </font>
    <font>
      <b/>
      <sz val="18"/>
      <color indexed="20"/>
      <name val="Arial"/>
      <family val="2"/>
    </font>
    <font>
      <b/>
      <u/>
      <sz val="18"/>
      <color indexed="10"/>
      <name val="Arial"/>
      <family val="2"/>
    </font>
    <font>
      <b/>
      <sz val="18"/>
      <color indexed="10"/>
      <name val="Arial"/>
      <family val="2"/>
    </font>
    <font>
      <sz val="18"/>
      <color indexed="10"/>
      <name val="Arial"/>
      <family val="2"/>
    </font>
    <font>
      <b/>
      <sz val="18"/>
      <color indexed="57"/>
      <name val="Arial"/>
      <family val="2"/>
    </font>
    <font>
      <b/>
      <u/>
      <sz val="14"/>
      <color indexed="12"/>
      <name val="Arial"/>
      <family val="2"/>
    </font>
    <font>
      <sz val="13"/>
      <name val="Arial"/>
    </font>
    <font>
      <b/>
      <sz val="13"/>
      <name val="CG Omega"/>
      <family val="2"/>
    </font>
    <font>
      <b/>
      <i/>
      <u/>
      <sz val="13"/>
      <name val="Arial"/>
      <family val="2"/>
    </font>
    <font>
      <b/>
      <sz val="14"/>
      <name val="Times"/>
      <family val="1"/>
    </font>
    <font>
      <i/>
      <sz val="9"/>
      <name val="Arial"/>
      <family val="2"/>
    </font>
    <font>
      <sz val="12"/>
      <name val="Times"/>
      <family val="1"/>
    </font>
    <font>
      <b/>
      <sz val="12"/>
      <name val="Times"/>
    </font>
    <font>
      <i/>
      <sz val="8"/>
      <name val="Arial"/>
    </font>
    <font>
      <sz val="10"/>
      <color indexed="10"/>
      <name val="Arial"/>
      <family val="2"/>
    </font>
    <font>
      <i/>
      <sz val="9"/>
      <color indexed="10"/>
      <name val="Arial"/>
      <family val="2"/>
    </font>
    <font>
      <b/>
      <sz val="14"/>
      <color indexed="10"/>
      <name val="Arial"/>
      <family val="2"/>
    </font>
  </fonts>
  <fills count="12">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5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18"/>
        <bgColor indexed="64"/>
      </patternFill>
    </fill>
  </fills>
  <borders count="120">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hair">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bottom/>
      <diagonal/>
    </border>
    <border>
      <left style="medium">
        <color indexed="64"/>
      </left>
      <right style="thin">
        <color indexed="64"/>
      </right>
      <top style="dotted">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right style="thin">
        <color indexed="64"/>
      </right>
      <top style="dotted">
        <color indexed="64"/>
      </top>
      <bottom style="dotted">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medium">
        <color indexed="64"/>
      </left>
      <right/>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hair">
        <color indexed="64"/>
      </top>
      <bottom/>
      <diagonal/>
    </border>
    <border>
      <left style="medium">
        <color indexed="64"/>
      </left>
      <right/>
      <top/>
      <bottom style="thin">
        <color indexed="64"/>
      </bottom>
      <diagonal/>
    </border>
    <border>
      <left/>
      <right/>
      <top/>
      <bottom style="thick">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dashed">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dashed">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hair">
        <color indexed="64"/>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s>
  <cellStyleXfs count="5">
    <xf numFmtId="0" fontId="0"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026">
    <xf numFmtId="0" fontId="0" fillId="0" borderId="0" xfId="0"/>
    <xf numFmtId="0" fontId="0" fillId="2" borderId="0" xfId="0" applyFill="1" applyBorder="1" applyProtection="1"/>
    <xf numFmtId="0" fontId="0" fillId="2" borderId="0" xfId="0" applyFill="1" applyProtection="1"/>
    <xf numFmtId="0" fontId="4" fillId="2" borderId="0" xfId="0" applyFont="1" applyFill="1" applyBorder="1" applyAlignment="1" applyProtection="1">
      <alignment horizontal="center"/>
    </xf>
    <xf numFmtId="0" fontId="0" fillId="3" borderId="0" xfId="0" applyFill="1" applyProtection="1"/>
    <xf numFmtId="0" fontId="0" fillId="2" borderId="0" xfId="0" applyFill="1" applyBorder="1" applyAlignment="1" applyProtection="1">
      <alignment horizontal="center"/>
    </xf>
    <xf numFmtId="0" fontId="0" fillId="4" borderId="0" xfId="0" applyFill="1" applyProtection="1"/>
    <xf numFmtId="49" fontId="2" fillId="2" borderId="1"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0" fontId="25" fillId="5" borderId="3" xfId="0"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wrapText="1"/>
    </xf>
    <xf numFmtId="49" fontId="5" fillId="3" borderId="5" xfId="0" applyNumberFormat="1" applyFont="1" applyFill="1" applyBorder="1" applyAlignment="1" applyProtection="1">
      <alignment horizontal="center" vertical="center"/>
    </xf>
    <xf numFmtId="0" fontId="39" fillId="3" borderId="6" xfId="0" applyFont="1" applyFill="1" applyBorder="1" applyAlignment="1" applyProtection="1">
      <alignment horizontal="center" vertical="center" wrapText="1"/>
    </xf>
    <xf numFmtId="49" fontId="5" fillId="3" borderId="6" xfId="0" applyNumberFormat="1" applyFont="1" applyFill="1" applyBorder="1" applyAlignment="1" applyProtection="1">
      <alignment horizontal="center" vertical="center" wrapText="1"/>
    </xf>
    <xf numFmtId="0" fontId="39" fillId="3" borderId="6" xfId="0" applyFont="1" applyFill="1" applyBorder="1" applyAlignment="1" applyProtection="1">
      <alignment horizontal="center" wrapText="1"/>
    </xf>
    <xf numFmtId="46" fontId="41" fillId="3" borderId="5" xfId="0" applyNumberFormat="1" applyFont="1" applyFill="1" applyBorder="1" applyAlignment="1" applyProtection="1">
      <alignment horizontal="center"/>
    </xf>
    <xf numFmtId="46" fontId="5" fillId="3" borderId="5" xfId="0" applyNumberFormat="1" applyFont="1" applyFill="1" applyBorder="1" applyAlignment="1" applyProtection="1">
      <alignment horizontal="center"/>
    </xf>
    <xf numFmtId="0" fontId="41" fillId="3" borderId="5" xfId="0" applyFont="1" applyFill="1" applyBorder="1" applyAlignment="1" applyProtection="1">
      <alignment horizontal="center"/>
    </xf>
    <xf numFmtId="0" fontId="26" fillId="3" borderId="4" xfId="0" applyFont="1" applyFill="1" applyBorder="1" applyAlignment="1" applyProtection="1">
      <alignment horizontal="center" vertical="center" wrapText="1"/>
    </xf>
    <xf numFmtId="0" fontId="26" fillId="5" borderId="2" xfId="0" applyFont="1" applyFill="1" applyBorder="1" applyAlignment="1" applyProtection="1">
      <alignment horizontal="center" vertical="center" wrapText="1"/>
    </xf>
    <xf numFmtId="0" fontId="26" fillId="5" borderId="3" xfId="0" applyFont="1" applyFill="1" applyBorder="1" applyAlignment="1" applyProtection="1">
      <alignment horizontal="center" vertical="center" wrapText="1"/>
    </xf>
    <xf numFmtId="49" fontId="2" fillId="2" borderId="5" xfId="0" applyNumberFormat="1" applyFont="1" applyFill="1" applyBorder="1" applyAlignment="1" applyProtection="1">
      <alignment horizontal="center" vertical="center" wrapText="1"/>
    </xf>
    <xf numFmtId="49" fontId="2" fillId="2" borderId="7" xfId="0" applyNumberFormat="1" applyFont="1" applyFill="1" applyBorder="1" applyAlignment="1" applyProtection="1">
      <alignment horizontal="center" vertical="center" wrapText="1"/>
    </xf>
    <xf numFmtId="0" fontId="25" fillId="5" borderId="6" xfId="0" applyFont="1" applyFill="1" applyBorder="1" applyAlignment="1" applyProtection="1">
      <alignment horizontal="center" vertical="center" wrapText="1"/>
    </xf>
    <xf numFmtId="49" fontId="2" fillId="2" borderId="6" xfId="0" applyNumberFormat="1" applyFont="1" applyFill="1" applyBorder="1" applyAlignment="1" applyProtection="1">
      <alignment horizontal="center" vertical="center" wrapText="1"/>
    </xf>
    <xf numFmtId="0" fontId="26" fillId="5" borderId="7" xfId="0" applyFont="1" applyFill="1" applyBorder="1" applyAlignment="1" applyProtection="1">
      <alignment horizontal="center" vertical="center" wrapText="1"/>
    </xf>
    <xf numFmtId="0" fontId="26" fillId="5" borderId="6" xfId="0" applyFont="1" applyFill="1" applyBorder="1" applyAlignment="1" applyProtection="1">
      <alignment horizontal="center" vertical="center" wrapText="1"/>
    </xf>
    <xf numFmtId="0" fontId="0" fillId="6" borderId="0" xfId="0" applyFill="1" applyProtection="1"/>
    <xf numFmtId="0" fontId="1" fillId="3" borderId="0" xfId="0" applyFont="1" applyFill="1" applyProtection="1"/>
    <xf numFmtId="0" fontId="10" fillId="3" borderId="0" xfId="0" applyFont="1" applyFill="1" applyProtection="1"/>
    <xf numFmtId="0" fontId="17" fillId="3" borderId="0" xfId="0" applyFont="1" applyFill="1" applyProtection="1"/>
    <xf numFmtId="0" fontId="17" fillId="3" borderId="0" xfId="0" applyFont="1" applyFill="1" applyBorder="1" applyAlignment="1" applyProtection="1">
      <alignment horizontal="center" vertical="center" textRotation="91"/>
    </xf>
    <xf numFmtId="15" fontId="42" fillId="3" borderId="5" xfId="0" applyNumberFormat="1" applyFont="1" applyFill="1" applyBorder="1" applyAlignment="1" applyProtection="1">
      <alignment horizontal="center"/>
    </xf>
    <xf numFmtId="0" fontId="42" fillId="3" borderId="5" xfId="0" applyFont="1" applyFill="1" applyBorder="1" applyAlignment="1" applyProtection="1">
      <alignment horizontal="center"/>
    </xf>
    <xf numFmtId="0" fontId="20" fillId="3" borderId="0" xfId="0" applyFont="1" applyFill="1" applyProtection="1"/>
    <xf numFmtId="0" fontId="0" fillId="6" borderId="0" xfId="0" applyFill="1" applyBorder="1" applyAlignment="1" applyProtection="1">
      <alignment horizontal="center"/>
    </xf>
    <xf numFmtId="0" fontId="0" fillId="4" borderId="0" xfId="0" applyFill="1" applyBorder="1" applyAlignment="1" applyProtection="1">
      <alignment horizontal="center"/>
    </xf>
    <xf numFmtId="0" fontId="3" fillId="3" borderId="0" xfId="0" applyFont="1" applyFill="1" applyProtection="1"/>
    <xf numFmtId="0" fontId="0" fillId="3" borderId="0" xfId="0" applyFill="1" applyBorder="1" applyAlignment="1" applyProtection="1">
      <alignment horizontal="center"/>
    </xf>
    <xf numFmtId="0" fontId="20" fillId="3" borderId="0" xfId="0" applyFont="1" applyFill="1" applyBorder="1" applyAlignment="1" applyProtection="1">
      <alignment horizontal="center"/>
    </xf>
    <xf numFmtId="46" fontId="0" fillId="3" borderId="0" xfId="0" applyNumberFormat="1" applyFill="1" applyProtection="1"/>
    <xf numFmtId="0" fontId="2" fillId="3" borderId="0" xfId="0" applyFont="1" applyFill="1" applyAlignment="1" applyProtection="1">
      <alignment horizontal="center" wrapText="1"/>
    </xf>
    <xf numFmtId="20" fontId="13" fillId="3" borderId="0" xfId="0" applyNumberFormat="1" applyFont="1" applyFill="1" applyBorder="1" applyAlignment="1" applyProtection="1">
      <alignment horizontal="center"/>
    </xf>
    <xf numFmtId="20" fontId="13" fillId="3" borderId="0" xfId="0" applyNumberFormat="1" applyFont="1" applyFill="1" applyBorder="1" applyAlignment="1" applyProtection="1">
      <alignment horizontal="center" wrapText="1"/>
    </xf>
    <xf numFmtId="0" fontId="0" fillId="7" borderId="0" xfId="0" applyFill="1" applyBorder="1" applyAlignment="1" applyProtection="1">
      <alignment horizontal="center"/>
    </xf>
    <xf numFmtId="0" fontId="20" fillId="8" borderId="0" xfId="0" applyFont="1" applyFill="1" applyBorder="1" applyAlignment="1" applyProtection="1">
      <alignment horizontal="center"/>
    </xf>
    <xf numFmtId="0" fontId="0" fillId="2" borderId="5" xfId="0" applyFill="1" applyBorder="1" applyProtection="1"/>
    <xf numFmtId="0" fontId="0" fillId="2" borderId="0" xfId="0" applyFill="1" applyAlignment="1" applyProtection="1">
      <alignment vertical="center" wrapText="1"/>
    </xf>
    <xf numFmtId="0" fontId="0" fillId="2" borderId="3" xfId="0" applyFill="1" applyBorder="1" applyAlignment="1" applyProtection="1">
      <alignment horizontal="center" wrapText="1"/>
    </xf>
    <xf numFmtId="46" fontId="0" fillId="4" borderId="0" xfId="0" applyNumberFormat="1" applyFill="1" applyProtection="1"/>
    <xf numFmtId="46" fontId="2" fillId="2" borderId="0" xfId="0" applyNumberFormat="1" applyFont="1" applyFill="1" applyBorder="1" applyAlignment="1" applyProtection="1">
      <alignment horizontal="center"/>
    </xf>
    <xf numFmtId="46" fontId="0" fillId="2" borderId="0" xfId="0" applyNumberFormat="1" applyFill="1" applyProtection="1"/>
    <xf numFmtId="0" fontId="2" fillId="2" borderId="0" xfId="0" applyFont="1" applyFill="1" applyAlignment="1" applyProtection="1">
      <alignment horizontal="center" wrapText="1"/>
    </xf>
    <xf numFmtId="0" fontId="0" fillId="2" borderId="3" xfId="0" applyFill="1" applyBorder="1" applyProtection="1"/>
    <xf numFmtId="0" fontId="0" fillId="2" borderId="6" xfId="0" applyFill="1" applyBorder="1" applyAlignment="1" applyProtection="1">
      <alignment horizontal="center" wrapText="1"/>
    </xf>
    <xf numFmtId="49" fontId="0" fillId="2" borderId="0" xfId="0" applyNumberFormat="1" applyFill="1" applyBorder="1" applyAlignment="1" applyProtection="1">
      <alignment horizontal="center"/>
    </xf>
    <xf numFmtId="0" fontId="13" fillId="4" borderId="0" xfId="0" applyFont="1" applyFill="1" applyAlignment="1" applyProtection="1">
      <alignment horizontal="center" wrapText="1"/>
    </xf>
    <xf numFmtId="0" fontId="13" fillId="2" borderId="0" xfId="0" applyFont="1" applyFill="1" applyAlignment="1" applyProtection="1">
      <alignment horizontal="center" wrapText="1"/>
    </xf>
    <xf numFmtId="46" fontId="1" fillId="4" borderId="0" xfId="0" applyNumberFormat="1" applyFont="1" applyFill="1" applyBorder="1" applyAlignment="1" applyProtection="1">
      <alignment horizontal="center"/>
    </xf>
    <xf numFmtId="46" fontId="1" fillId="2" borderId="0" xfId="0" applyNumberFormat="1" applyFont="1" applyFill="1" applyBorder="1" applyAlignment="1" applyProtection="1">
      <alignment horizontal="center"/>
    </xf>
    <xf numFmtId="46" fontId="10" fillId="4" borderId="0" xfId="0" applyNumberFormat="1" applyFont="1" applyFill="1" applyBorder="1" applyAlignment="1" applyProtection="1">
      <alignment horizontal="center"/>
    </xf>
    <xf numFmtId="46" fontId="4" fillId="4" borderId="0" xfId="0" applyNumberFormat="1" applyFont="1" applyFill="1" applyBorder="1" applyAlignment="1" applyProtection="1">
      <alignment horizontal="center"/>
    </xf>
    <xf numFmtId="46" fontId="9" fillId="2" borderId="0" xfId="0" applyNumberFormat="1" applyFont="1" applyFill="1" applyBorder="1" applyAlignment="1" applyProtection="1">
      <alignment horizontal="center"/>
    </xf>
    <xf numFmtId="2" fontId="23" fillId="4" borderId="0" xfId="0" quotePrefix="1" applyNumberFormat="1" applyFont="1" applyFill="1" applyAlignment="1" applyProtection="1"/>
    <xf numFmtId="2" fontId="43" fillId="5" borderId="5" xfId="0" applyNumberFormat="1" applyFont="1" applyFill="1" applyBorder="1" applyAlignment="1" applyProtection="1">
      <alignment horizontal="center" vertical="center"/>
    </xf>
    <xf numFmtId="0" fontId="10" fillId="2" borderId="0" xfId="0" applyFont="1" applyFill="1" applyProtection="1"/>
    <xf numFmtId="46" fontId="11" fillId="2" borderId="0" xfId="0" applyNumberFormat="1" applyFont="1" applyFill="1" applyProtection="1"/>
    <xf numFmtId="0" fontId="4" fillId="2" borderId="0" xfId="0" applyFont="1" applyFill="1" applyBorder="1" applyAlignment="1" applyProtection="1">
      <alignment horizontal="center" vertical="center"/>
    </xf>
    <xf numFmtId="46" fontId="38" fillId="5" borderId="8" xfId="0" applyNumberFormat="1" applyFont="1" applyFill="1" applyBorder="1" applyAlignment="1" applyProtection="1">
      <alignment horizontal="center" vertical="center"/>
    </xf>
    <xf numFmtId="49" fontId="27" fillId="5" borderId="9" xfId="0" applyNumberFormat="1" applyFont="1" applyFill="1" applyBorder="1" applyAlignment="1" applyProtection="1">
      <alignment horizontal="center" vertical="center"/>
    </xf>
    <xf numFmtId="0" fontId="4" fillId="2" borderId="0" xfId="0" applyFont="1" applyFill="1" applyBorder="1" applyAlignment="1" applyProtection="1">
      <alignment horizontal="center" wrapText="1"/>
    </xf>
    <xf numFmtId="46" fontId="27" fillId="5" borderId="8" xfId="0" applyNumberFormat="1" applyFont="1" applyFill="1" applyBorder="1" applyAlignment="1" applyProtection="1">
      <alignment horizontal="center" vertical="center"/>
    </xf>
    <xf numFmtId="46" fontId="0" fillId="2" borderId="0" xfId="0" applyNumberFormat="1" applyFill="1" applyBorder="1" applyProtection="1"/>
    <xf numFmtId="46" fontId="2" fillId="2" borderId="0" xfId="0" applyNumberFormat="1" applyFont="1" applyFill="1" applyBorder="1" applyAlignment="1" applyProtection="1">
      <alignment horizontal="center" vertical="center"/>
    </xf>
    <xf numFmtId="165" fontId="4" fillId="2" borderId="0" xfId="0" applyNumberFormat="1" applyFont="1" applyFill="1" applyBorder="1" applyAlignment="1" applyProtection="1">
      <alignment horizontal="center"/>
    </xf>
    <xf numFmtId="49" fontId="11" fillId="2" borderId="0" xfId="0" applyNumberFormat="1" applyFont="1" applyFill="1" applyProtection="1"/>
    <xf numFmtId="0" fontId="4" fillId="2" borderId="0" xfId="0" applyFont="1" applyFill="1" applyAlignment="1" applyProtection="1">
      <alignment horizontal="center" vertical="top" wrapText="1"/>
    </xf>
    <xf numFmtId="0" fontId="38" fillId="2" borderId="0" xfId="0" applyFont="1" applyFill="1" applyBorder="1" applyAlignment="1" applyProtection="1">
      <alignment horizontal="center" vertical="center" wrapText="1"/>
      <protection hidden="1"/>
    </xf>
    <xf numFmtId="0" fontId="38" fillId="2" borderId="0" xfId="0" applyFont="1" applyFill="1" applyBorder="1" applyAlignment="1" applyProtection="1">
      <alignment horizontal="center" vertical="center"/>
      <protection hidden="1"/>
    </xf>
    <xf numFmtId="0" fontId="47" fillId="4" borderId="0" xfId="0" applyFont="1" applyFill="1" applyBorder="1" applyAlignment="1" applyProtection="1">
      <alignment horizontal="center" vertical="center"/>
    </xf>
    <xf numFmtId="0" fontId="0" fillId="4" borderId="0" xfId="0" applyFill="1" applyBorder="1" applyAlignment="1" applyProtection="1"/>
    <xf numFmtId="0" fontId="0" fillId="4" borderId="0" xfId="0" applyFill="1" applyAlignment="1" applyProtection="1"/>
    <xf numFmtId="0" fontId="8" fillId="2" borderId="0" xfId="0" applyFont="1" applyFill="1" applyBorder="1" applyAlignment="1" applyProtection="1">
      <alignment horizontal="left"/>
    </xf>
    <xf numFmtId="0" fontId="2" fillId="2" borderId="0" xfId="0" applyFont="1" applyFill="1" applyBorder="1" applyAlignment="1" applyProtection="1">
      <alignment horizontal="left" wrapText="1" shrinkToFit="1"/>
    </xf>
    <xf numFmtId="0" fontId="25" fillId="2" borderId="0" xfId="0" applyFont="1" applyFill="1" applyBorder="1" applyAlignment="1" applyProtection="1">
      <alignment wrapText="1" shrinkToFit="1"/>
    </xf>
    <xf numFmtId="0" fontId="3" fillId="2" borderId="0" xfId="0" applyFont="1" applyFill="1" applyAlignment="1" applyProtection="1">
      <alignment horizontal="center"/>
    </xf>
    <xf numFmtId="0" fontId="0" fillId="2" borderId="0" xfId="0" applyFill="1" applyAlignment="1" applyProtection="1">
      <alignment horizontal="center"/>
    </xf>
    <xf numFmtId="0" fontId="48" fillId="2" borderId="0" xfId="0" applyFont="1" applyFill="1" applyBorder="1" applyAlignment="1" applyProtection="1">
      <alignment horizontal="left" wrapText="1" shrinkToFit="1"/>
    </xf>
    <xf numFmtId="0" fontId="49" fillId="2" borderId="0" xfId="0" applyFont="1" applyFill="1" applyAlignment="1" applyProtection="1">
      <alignment wrapText="1" shrinkToFit="1"/>
    </xf>
    <xf numFmtId="0" fontId="13" fillId="2" borderId="0" xfId="0" applyFont="1" applyFill="1" applyBorder="1" applyAlignment="1" applyProtection="1">
      <alignment horizontal="center" vertical="top" wrapText="1"/>
    </xf>
    <xf numFmtId="0" fontId="31" fillId="2" borderId="0" xfId="0" applyFont="1" applyFill="1" applyProtection="1"/>
    <xf numFmtId="0" fontId="31" fillId="2" borderId="0" xfId="0" applyFont="1" applyFill="1" applyAlignment="1" applyProtection="1">
      <alignment horizontal="center"/>
    </xf>
    <xf numFmtId="0" fontId="8" fillId="2" borderId="0" xfId="0" applyFont="1" applyFill="1" applyProtection="1"/>
    <xf numFmtId="0" fontId="3" fillId="2" borderId="0" xfId="0" applyFont="1" applyFill="1" applyBorder="1" applyProtection="1"/>
    <xf numFmtId="0" fontId="3" fillId="2" borderId="0" xfId="0" applyFont="1" applyFill="1" applyBorder="1" applyAlignment="1" applyProtection="1">
      <alignment horizontal="center"/>
    </xf>
    <xf numFmtId="0" fontId="50" fillId="2" borderId="0" xfId="0" applyFont="1" applyFill="1" applyProtection="1"/>
    <xf numFmtId="0" fontId="51" fillId="3" borderId="0" xfId="0" applyFont="1" applyFill="1" applyBorder="1" applyAlignment="1" applyProtection="1">
      <alignment horizontal="left" wrapText="1" shrinkToFit="1"/>
    </xf>
    <xf numFmtId="0" fontId="52" fillId="3" borderId="0" xfId="0" applyFont="1" applyFill="1" applyAlignment="1" applyProtection="1">
      <alignment wrapText="1" shrinkToFit="1"/>
    </xf>
    <xf numFmtId="0" fontId="53" fillId="3" borderId="0" xfId="0" applyFont="1" applyFill="1" applyProtection="1"/>
    <xf numFmtId="0" fontId="55" fillId="2" borderId="0" xfId="0" applyFont="1" applyFill="1" applyProtection="1"/>
    <xf numFmtId="0" fontId="8" fillId="2" borderId="0" xfId="0" applyFont="1" applyFill="1" applyBorder="1" applyAlignment="1" applyProtection="1">
      <alignment horizontal="left" wrapText="1" shrinkToFit="1"/>
    </xf>
    <xf numFmtId="0" fontId="56" fillId="2" borderId="0" xfId="0" applyFont="1" applyFill="1" applyAlignment="1" applyProtection="1">
      <alignment wrapText="1" shrinkToFit="1"/>
    </xf>
    <xf numFmtId="0" fontId="4" fillId="2" borderId="0" xfId="0" applyFont="1" applyFill="1" applyProtection="1"/>
    <xf numFmtId="0" fontId="3" fillId="2" borderId="0" xfId="0" applyFont="1" applyFill="1" applyProtection="1"/>
    <xf numFmtId="0" fontId="4" fillId="2" borderId="0" xfId="0" applyFont="1" applyFill="1" applyBorder="1" applyAlignment="1" applyProtection="1">
      <alignment horizontal="center" vertical="top" wrapText="1"/>
    </xf>
    <xf numFmtId="0" fontId="13" fillId="3" borderId="0" xfId="0" applyFont="1" applyFill="1" applyProtection="1"/>
    <xf numFmtId="0" fontId="13" fillId="3" borderId="0" xfId="0" applyFont="1" applyFill="1" applyAlignment="1" applyProtection="1">
      <alignment horizontal="left" vertical="top" wrapText="1"/>
    </xf>
    <xf numFmtId="0" fontId="13" fillId="3" borderId="0" xfId="0" applyFont="1" applyFill="1" applyAlignment="1" applyProtection="1">
      <alignment horizontal="left" vertical="center" wrapText="1"/>
    </xf>
    <xf numFmtId="0" fontId="14" fillId="2" borderId="0" xfId="0" applyFont="1" applyFill="1" applyProtection="1"/>
    <xf numFmtId="0" fontId="13" fillId="2" borderId="0" xfId="0" applyFont="1" applyFill="1" applyProtection="1"/>
    <xf numFmtId="0" fontId="13" fillId="2" borderId="0" xfId="0" applyFont="1" applyFill="1" applyAlignment="1" applyProtection="1">
      <alignment wrapText="1" shrinkToFit="1"/>
    </xf>
    <xf numFmtId="0" fontId="0" fillId="2" borderId="0" xfId="0" applyFill="1" applyAlignment="1" applyProtection="1">
      <alignment wrapText="1" shrinkToFit="1"/>
    </xf>
    <xf numFmtId="0" fontId="2" fillId="2" borderId="0" xfId="0" applyFont="1" applyFill="1" applyProtection="1"/>
    <xf numFmtId="0" fontId="4" fillId="2" borderId="0" xfId="0" applyFont="1" applyFill="1" applyAlignment="1" applyProtection="1">
      <alignment horizontal="right"/>
    </xf>
    <xf numFmtId="0" fontId="4" fillId="2" borderId="0" xfId="0" applyFont="1" applyFill="1" applyAlignment="1" applyProtection="1">
      <alignment horizontal="center"/>
    </xf>
    <xf numFmtId="0" fontId="13" fillId="2" borderId="0" xfId="0" applyFont="1" applyFill="1" applyAlignment="1" applyProtection="1">
      <alignment horizontal="center"/>
    </xf>
    <xf numFmtId="170" fontId="3" fillId="2" borderId="10" xfId="0" applyNumberFormat="1" applyFont="1" applyFill="1" applyBorder="1" applyProtection="1">
      <protection locked="0"/>
    </xf>
    <xf numFmtId="0" fontId="4" fillId="2" borderId="0" xfId="0" applyFont="1" applyFill="1" applyAlignment="1" applyProtection="1">
      <alignment horizontal="left"/>
    </xf>
    <xf numFmtId="0" fontId="9" fillId="2" borderId="0" xfId="0" applyFont="1" applyFill="1" applyAlignment="1" applyProtection="1">
      <alignment horizontal="left"/>
    </xf>
    <xf numFmtId="0" fontId="9" fillId="2" borderId="0" xfId="0" applyFont="1" applyFill="1" applyBorder="1" applyAlignment="1" applyProtection="1">
      <alignment horizontal="center"/>
    </xf>
    <xf numFmtId="0" fontId="2" fillId="2" borderId="0" xfId="0" applyFont="1" applyFill="1" applyBorder="1" applyAlignment="1" applyProtection="1">
      <alignment horizontal="left" vertical="center"/>
    </xf>
    <xf numFmtId="0" fontId="47" fillId="2" borderId="0" xfId="0" applyFont="1" applyFill="1" applyBorder="1" applyAlignment="1" applyProtection="1">
      <alignment horizontal="center" vertical="center"/>
    </xf>
    <xf numFmtId="2" fontId="4" fillId="2" borderId="0" xfId="0" applyNumberFormat="1" applyFont="1" applyFill="1" applyAlignment="1" applyProtection="1">
      <alignment horizontal="left" vertical="center"/>
    </xf>
    <xf numFmtId="0" fontId="4" fillId="4" borderId="0" xfId="0" applyFont="1" applyFill="1" applyProtection="1"/>
    <xf numFmtId="0" fontId="4" fillId="4" borderId="0" xfId="0" applyFont="1" applyFill="1" applyBorder="1" applyAlignment="1" applyProtection="1">
      <alignment horizontal="center" vertical="center"/>
    </xf>
    <xf numFmtId="2" fontId="4" fillId="4" borderId="0" xfId="0" applyNumberFormat="1" applyFont="1" applyFill="1" applyBorder="1" applyAlignment="1" applyProtection="1">
      <alignment horizontal="left" vertical="center" wrapText="1"/>
    </xf>
    <xf numFmtId="2" fontId="4" fillId="4" borderId="0" xfId="0" applyNumberFormat="1" applyFont="1" applyFill="1" applyAlignment="1" applyProtection="1">
      <alignment horizontal="left" vertical="center"/>
    </xf>
    <xf numFmtId="0" fontId="7" fillId="2" borderId="0" xfId="0" applyFont="1" applyFill="1" applyProtection="1"/>
    <xf numFmtId="0" fontId="9" fillId="2" borderId="11" xfId="0" applyFont="1" applyFill="1" applyBorder="1" applyProtection="1"/>
    <xf numFmtId="168" fontId="9" fillId="2" borderId="12" xfId="0" applyNumberFormat="1" applyFont="1" applyFill="1" applyBorder="1" applyProtection="1">
      <protection locked="0"/>
    </xf>
    <xf numFmtId="168" fontId="9" fillId="2" borderId="11" xfId="0" applyNumberFormat="1" applyFont="1" applyFill="1" applyBorder="1" applyProtection="1">
      <protection locked="0"/>
    </xf>
    <xf numFmtId="168" fontId="9" fillId="2" borderId="13" xfId="0" applyNumberFormat="1" applyFont="1" applyFill="1" applyBorder="1" applyProtection="1">
      <protection locked="0"/>
    </xf>
    <xf numFmtId="168" fontId="9" fillId="5" borderId="14" xfId="0" applyNumberFormat="1" applyFont="1" applyFill="1" applyBorder="1" applyProtection="1"/>
    <xf numFmtId="0" fontId="9" fillId="2" borderId="15" xfId="0" applyFont="1" applyFill="1" applyBorder="1" applyProtection="1"/>
    <xf numFmtId="168" fontId="9" fillId="2" borderId="16" xfId="0" applyNumberFormat="1" applyFont="1" applyFill="1" applyBorder="1" applyProtection="1">
      <protection locked="0"/>
    </xf>
    <xf numFmtId="168" fontId="9" fillId="2" borderId="15" xfId="0" applyNumberFormat="1" applyFont="1" applyFill="1" applyBorder="1" applyProtection="1">
      <protection locked="0"/>
    </xf>
    <xf numFmtId="168" fontId="9" fillId="2" borderId="17" xfId="0" applyNumberFormat="1" applyFont="1" applyFill="1" applyBorder="1" applyProtection="1">
      <protection locked="0"/>
    </xf>
    <xf numFmtId="168" fontId="9" fillId="5" borderId="18" xfId="0" applyNumberFormat="1" applyFont="1" applyFill="1" applyBorder="1" applyProtection="1"/>
    <xf numFmtId="0" fontId="9" fillId="2" borderId="0" xfId="0" applyFont="1" applyFill="1" applyBorder="1" applyProtection="1"/>
    <xf numFmtId="168" fontId="9" fillId="2" borderId="3" xfId="0" applyNumberFormat="1" applyFont="1" applyFill="1" applyBorder="1" applyProtection="1">
      <protection locked="0"/>
    </xf>
    <xf numFmtId="168" fontId="9" fillId="2" borderId="0" xfId="0" applyNumberFormat="1" applyFont="1" applyFill="1" applyBorder="1" applyProtection="1">
      <protection locked="0"/>
    </xf>
    <xf numFmtId="168" fontId="9" fillId="2" borderId="19" xfId="0" applyNumberFormat="1" applyFont="1" applyFill="1" applyBorder="1" applyProtection="1">
      <protection locked="0"/>
    </xf>
    <xf numFmtId="0" fontId="9" fillId="2" borderId="20" xfId="0" applyFont="1" applyFill="1" applyBorder="1" applyProtection="1"/>
    <xf numFmtId="0" fontId="58" fillId="2" borderId="0" xfId="0" applyFont="1" applyFill="1" applyProtection="1"/>
    <xf numFmtId="0" fontId="4" fillId="2" borderId="14" xfId="0" applyFont="1" applyFill="1" applyBorder="1" applyProtection="1"/>
    <xf numFmtId="168" fontId="4" fillId="2" borderId="21" xfId="0" applyNumberFormat="1" applyFont="1" applyFill="1" applyBorder="1" applyProtection="1">
      <protection locked="0"/>
    </xf>
    <xf numFmtId="168" fontId="4" fillId="2" borderId="22" xfId="0" applyNumberFormat="1" applyFont="1" applyFill="1" applyBorder="1" applyProtection="1">
      <protection locked="0"/>
    </xf>
    <xf numFmtId="168" fontId="4" fillId="2" borderId="23" xfId="0" applyNumberFormat="1" applyFont="1" applyFill="1" applyBorder="1" applyProtection="1">
      <protection locked="0"/>
    </xf>
    <xf numFmtId="168" fontId="4" fillId="5" borderId="24" xfId="0" applyNumberFormat="1" applyFont="1" applyFill="1" applyBorder="1" applyProtection="1"/>
    <xf numFmtId="0" fontId="4" fillId="2" borderId="18" xfId="0" applyFont="1" applyFill="1" applyBorder="1" applyProtection="1"/>
    <xf numFmtId="168" fontId="4" fillId="2" borderId="25" xfId="0" applyNumberFormat="1" applyFont="1" applyFill="1" applyBorder="1" applyProtection="1">
      <protection locked="0"/>
    </xf>
    <xf numFmtId="168" fontId="4" fillId="2" borderId="16" xfId="0" applyNumberFormat="1" applyFont="1" applyFill="1" applyBorder="1" applyProtection="1">
      <protection locked="0"/>
    </xf>
    <xf numFmtId="168" fontId="4" fillId="2" borderId="15" xfId="0" applyNumberFormat="1" applyFont="1" applyFill="1" applyBorder="1" applyProtection="1">
      <protection locked="0"/>
    </xf>
    <xf numFmtId="168" fontId="4" fillId="2" borderId="17" xfId="0" applyNumberFormat="1" applyFont="1" applyFill="1" applyBorder="1" applyProtection="1">
      <protection locked="0"/>
    </xf>
    <xf numFmtId="168" fontId="4" fillId="5" borderId="18" xfId="0" applyNumberFormat="1" applyFont="1" applyFill="1" applyBorder="1" applyProtection="1"/>
    <xf numFmtId="0" fontId="4" fillId="2" borderId="20" xfId="0" applyFont="1" applyFill="1" applyBorder="1" applyProtection="1"/>
    <xf numFmtId="168" fontId="4" fillId="2" borderId="2" xfId="0" applyNumberFormat="1" applyFont="1" applyFill="1" applyBorder="1" applyProtection="1">
      <protection locked="0"/>
    </xf>
    <xf numFmtId="168" fontId="4" fillId="2" borderId="0" xfId="0" applyNumberFormat="1" applyFont="1" applyFill="1" applyBorder="1" applyProtection="1">
      <protection locked="0"/>
    </xf>
    <xf numFmtId="168" fontId="4" fillId="2" borderId="3" xfId="0" applyNumberFormat="1" applyFont="1" applyFill="1" applyBorder="1" applyProtection="1">
      <protection locked="0"/>
    </xf>
    <xf numFmtId="168" fontId="4" fillId="2" borderId="19" xfId="0" applyNumberFormat="1" applyFont="1" applyFill="1" applyBorder="1" applyProtection="1">
      <protection locked="0"/>
    </xf>
    <xf numFmtId="168" fontId="4" fillId="2" borderId="1" xfId="0" applyNumberFormat="1" applyFont="1" applyFill="1" applyBorder="1" applyProtection="1">
      <protection locked="0"/>
    </xf>
    <xf numFmtId="168" fontId="4" fillId="2" borderId="26" xfId="0" applyNumberFormat="1" applyFont="1" applyFill="1" applyBorder="1" applyProtection="1">
      <protection locked="0"/>
    </xf>
    <xf numFmtId="168" fontId="4" fillId="2" borderId="27" xfId="0" applyNumberFormat="1" applyFont="1" applyFill="1" applyBorder="1" applyProtection="1">
      <protection locked="0"/>
    </xf>
    <xf numFmtId="168" fontId="4" fillId="5" borderId="14" xfId="0" applyNumberFormat="1" applyFont="1" applyFill="1" applyBorder="1" applyProtection="1"/>
    <xf numFmtId="0" fontId="58" fillId="2" borderId="0" xfId="0" applyFont="1" applyFill="1" applyAlignment="1" applyProtection="1">
      <alignment horizontal="center" vertical="center"/>
    </xf>
    <xf numFmtId="0" fontId="4" fillId="2" borderId="0" xfId="0" applyFont="1" applyFill="1" applyBorder="1" applyProtection="1"/>
    <xf numFmtId="0" fontId="4" fillId="2" borderId="15" xfId="0" applyFont="1" applyFill="1" applyBorder="1" applyProtection="1"/>
    <xf numFmtId="0" fontId="4" fillId="2" borderId="28" xfId="0" applyFont="1" applyFill="1" applyBorder="1" applyProtection="1"/>
    <xf numFmtId="168" fontId="4" fillId="5" borderId="29" xfId="0" applyNumberFormat="1" applyFont="1" applyFill="1" applyBorder="1" applyProtection="1"/>
    <xf numFmtId="0" fontId="4" fillId="2" borderId="30" xfId="0" applyFont="1" applyFill="1" applyBorder="1" applyProtection="1"/>
    <xf numFmtId="168" fontId="4" fillId="2" borderId="31" xfId="0" applyNumberFormat="1" applyFont="1" applyFill="1" applyBorder="1" applyProtection="1">
      <protection locked="0"/>
    </xf>
    <xf numFmtId="168" fontId="4" fillId="2" borderId="32" xfId="0" applyNumberFormat="1" applyFont="1" applyFill="1" applyBorder="1" applyProtection="1">
      <protection locked="0"/>
    </xf>
    <xf numFmtId="168" fontId="4" fillId="2" borderId="33" xfId="0" applyNumberFormat="1" applyFont="1" applyFill="1" applyBorder="1" applyProtection="1">
      <protection locked="0"/>
    </xf>
    <xf numFmtId="168" fontId="4" fillId="5" borderId="34" xfId="0" applyNumberFormat="1" applyFont="1" applyFill="1" applyBorder="1" applyProtection="1"/>
    <xf numFmtId="0" fontId="9" fillId="2" borderId="0" xfId="0" applyFont="1" applyFill="1" applyProtection="1"/>
    <xf numFmtId="0" fontId="11" fillId="2" borderId="0" xfId="0" applyFont="1" applyFill="1" applyAlignment="1" applyProtection="1">
      <alignment horizontal="center" vertical="center"/>
    </xf>
    <xf numFmtId="0" fontId="4" fillId="2" borderId="0" xfId="0" applyFont="1" applyFill="1" applyAlignment="1" applyProtection="1"/>
    <xf numFmtId="0" fontId="0" fillId="0" borderId="0" xfId="0" applyProtection="1"/>
    <xf numFmtId="0" fontId="26" fillId="2" borderId="0" xfId="0" applyFont="1" applyFill="1" applyProtection="1"/>
    <xf numFmtId="0" fontId="3" fillId="2" borderId="0" xfId="0" applyFont="1" applyFill="1" applyAlignment="1" applyProtection="1">
      <alignment horizontal="right"/>
    </xf>
    <xf numFmtId="0" fontId="0" fillId="2" borderId="0" xfId="0" applyFill="1" applyAlignment="1" applyProtection="1">
      <alignment horizontal="center" vertical="center"/>
    </xf>
    <xf numFmtId="2" fontId="2" fillId="2" borderId="0" xfId="0" applyNumberFormat="1" applyFont="1" applyFill="1" applyBorder="1" applyAlignment="1" applyProtection="1">
      <alignment horizontal="center"/>
    </xf>
    <xf numFmtId="0" fontId="11" fillId="2" borderId="0" xfId="0" applyFont="1" applyFill="1" applyProtection="1"/>
    <xf numFmtId="46" fontId="5" fillId="2" borderId="0" xfId="0" applyNumberFormat="1" applyFont="1" applyFill="1" applyBorder="1" applyAlignment="1" applyProtection="1">
      <alignment horizontal="left" vertical="center" wrapText="1"/>
    </xf>
    <xf numFmtId="0" fontId="18" fillId="2" borderId="0" xfId="0" applyFont="1" applyFill="1" applyBorder="1" applyAlignment="1" applyProtection="1">
      <alignment horizontal="center" wrapText="1"/>
    </xf>
    <xf numFmtId="0" fontId="60" fillId="2" borderId="0" xfId="0" applyFont="1" applyFill="1" applyAlignment="1" applyProtection="1">
      <alignment horizontal="center" vertical="center"/>
    </xf>
    <xf numFmtId="2" fontId="0" fillId="2" borderId="0" xfId="0" applyNumberFormat="1" applyFill="1" applyProtection="1"/>
    <xf numFmtId="0" fontId="0" fillId="2" borderId="0" xfId="0" applyFill="1" applyAlignment="1" applyProtection="1">
      <alignment vertical="center"/>
    </xf>
    <xf numFmtId="2" fontId="0" fillId="2" borderId="0" xfId="0" applyNumberFormat="1" applyFill="1" applyBorder="1" applyProtection="1"/>
    <xf numFmtId="0" fontId="19" fillId="2" borderId="0" xfId="0" applyFont="1" applyFill="1" applyProtection="1"/>
    <xf numFmtId="0" fontId="5" fillId="2" borderId="0" xfId="0" applyFont="1" applyFill="1" applyProtection="1"/>
    <xf numFmtId="10" fontId="0" fillId="2" borderId="0" xfId="0" applyNumberFormat="1" applyFill="1" applyProtection="1"/>
    <xf numFmtId="49" fontId="0" fillId="2" borderId="0" xfId="0" applyNumberFormat="1" applyFill="1" applyProtection="1"/>
    <xf numFmtId="0" fontId="0" fillId="2" borderId="0" xfId="0" applyNumberFormat="1" applyFill="1" applyAlignment="1" applyProtection="1">
      <alignment horizontal="center"/>
    </xf>
    <xf numFmtId="0" fontId="22" fillId="2" borderId="0"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31"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46" fontId="27" fillId="4" borderId="0" xfId="0" applyNumberFormat="1" applyFont="1" applyFill="1" applyBorder="1" applyAlignment="1" applyProtection="1">
      <alignment horizontal="center" vertical="center"/>
    </xf>
    <xf numFmtId="0" fontId="3" fillId="4" borderId="0" xfId="0" applyFont="1" applyFill="1" applyProtection="1"/>
    <xf numFmtId="0" fontId="25" fillId="4" borderId="0" xfId="0" applyFont="1" applyFill="1" applyProtection="1"/>
    <xf numFmtId="0" fontId="65" fillId="4" borderId="0" xfId="0" applyFont="1" applyFill="1" applyProtection="1"/>
    <xf numFmtId="2" fontId="64" fillId="2" borderId="0" xfId="0" applyNumberFormat="1" applyFont="1" applyFill="1" applyBorder="1" applyProtection="1"/>
    <xf numFmtId="0" fontId="64" fillId="2" borderId="0" xfId="0" applyFont="1" applyFill="1" applyProtection="1"/>
    <xf numFmtId="0" fontId="60" fillId="2" borderId="0" xfId="0" applyFont="1" applyFill="1" applyProtection="1"/>
    <xf numFmtId="2" fontId="64" fillId="2" borderId="0" xfId="0" applyNumberFormat="1" applyFont="1" applyFill="1" applyProtection="1"/>
    <xf numFmtId="0" fontId="64" fillId="2" borderId="0" xfId="0" applyFont="1" applyFill="1" applyAlignment="1" applyProtection="1">
      <alignment horizontal="center"/>
    </xf>
    <xf numFmtId="10" fontId="64" fillId="2" borderId="0" xfId="0" applyNumberFormat="1" applyFont="1" applyFill="1" applyBorder="1" applyProtection="1"/>
    <xf numFmtId="0" fontId="0" fillId="4" borderId="0" xfId="0" applyFill="1" applyAlignment="1" applyProtection="1">
      <alignment horizontal="center" vertical="center"/>
    </xf>
    <xf numFmtId="0" fontId="9" fillId="0" borderId="0" xfId="0" applyFont="1" applyProtection="1"/>
    <xf numFmtId="167" fontId="0" fillId="2" borderId="0" xfId="0" applyNumberFormat="1" applyFill="1" applyProtection="1"/>
    <xf numFmtId="0" fontId="4" fillId="2" borderId="0" xfId="0" applyFont="1" applyFill="1" applyAlignment="1" applyProtection="1">
      <alignment horizontal="center"/>
      <protection locked="0"/>
    </xf>
    <xf numFmtId="0" fontId="27" fillId="4" borderId="0" xfId="0" applyFont="1" applyFill="1" applyBorder="1" applyAlignment="1" applyProtection="1">
      <alignment horizontal="center"/>
    </xf>
    <xf numFmtId="0" fontId="4" fillId="2" borderId="0" xfId="0" applyFont="1" applyFill="1" applyAlignment="1" applyProtection="1">
      <alignment horizontal="center" vertical="center"/>
      <protection locked="0"/>
    </xf>
    <xf numFmtId="10" fontId="12" fillId="2" borderId="0" xfId="0" applyNumberFormat="1" applyFont="1" applyFill="1" applyProtection="1"/>
    <xf numFmtId="0" fontId="26" fillId="4" borderId="0" xfId="0" applyNumberFormat="1" applyFont="1" applyFill="1" applyAlignment="1" applyProtection="1">
      <alignment horizontal="center" vertical="center" wrapText="1"/>
    </xf>
    <xf numFmtId="0" fontId="26" fillId="4" borderId="0" xfId="0" applyFont="1" applyFill="1" applyAlignment="1" applyProtection="1">
      <alignment horizontal="center" vertical="center" wrapText="1"/>
    </xf>
    <xf numFmtId="0" fontId="26" fillId="0" borderId="35" xfId="0" applyFont="1" applyBorder="1" applyAlignment="1" applyProtection="1">
      <alignment horizontal="center" vertical="center"/>
    </xf>
    <xf numFmtId="0" fontId="26" fillId="0" borderId="36" xfId="0" applyFont="1" applyBorder="1" applyAlignment="1" applyProtection="1">
      <alignment horizontal="center" vertical="center"/>
    </xf>
    <xf numFmtId="0" fontId="71" fillId="0" borderId="0" xfId="0" applyFont="1" applyAlignment="1" applyProtection="1">
      <alignment horizontal="center"/>
    </xf>
    <xf numFmtId="0" fontId="26" fillId="0" borderId="37" xfId="0" applyFont="1" applyBorder="1" applyAlignment="1" applyProtection="1">
      <alignment horizontal="center" vertical="center"/>
    </xf>
    <xf numFmtId="0" fontId="64" fillId="0" borderId="0" xfId="0" applyFont="1" applyProtection="1"/>
    <xf numFmtId="0" fontId="64" fillId="0" borderId="38" xfId="0" applyFont="1" applyBorder="1" applyProtection="1"/>
    <xf numFmtId="0" fontId="64" fillId="0" borderId="39" xfId="0" applyFont="1" applyBorder="1" applyProtection="1"/>
    <xf numFmtId="0" fontId="64" fillId="0" borderId="40" xfId="0" applyFont="1" applyBorder="1" applyProtection="1"/>
    <xf numFmtId="0" fontId="64" fillId="0" borderId="41" xfId="0" applyFont="1" applyBorder="1" applyProtection="1"/>
    <xf numFmtId="0" fontId="64" fillId="0" borderId="42" xfId="0" applyFont="1" applyBorder="1" applyProtection="1"/>
    <xf numFmtId="0" fontId="70" fillId="0" borderId="0" xfId="0" applyFont="1" applyBorder="1" applyProtection="1"/>
    <xf numFmtId="0" fontId="64" fillId="0" borderId="43" xfId="0" applyFont="1" applyBorder="1" applyProtection="1"/>
    <xf numFmtId="0" fontId="64" fillId="0" borderId="44" xfId="0" applyFont="1" applyBorder="1" applyProtection="1"/>
    <xf numFmtId="0" fontId="64" fillId="0" borderId="45" xfId="0" applyFont="1" applyBorder="1" applyProtection="1"/>
    <xf numFmtId="167" fontId="64" fillId="0" borderId="46" xfId="0" applyNumberFormat="1" applyFont="1" applyBorder="1" applyProtection="1">
      <protection locked="0"/>
    </xf>
    <xf numFmtId="167" fontId="64" fillId="0" borderId="47" xfId="0" applyNumberFormat="1" applyFont="1" applyBorder="1" applyProtection="1">
      <protection locked="0"/>
    </xf>
    <xf numFmtId="167" fontId="64" fillId="0" borderId="48" xfId="0" applyNumberFormat="1" applyFont="1" applyBorder="1" applyProtection="1">
      <protection locked="0"/>
    </xf>
    <xf numFmtId="167" fontId="64" fillId="0" borderId="49" xfId="0" applyNumberFormat="1" applyFont="1" applyBorder="1" applyProtection="1">
      <protection locked="0"/>
    </xf>
    <xf numFmtId="0" fontId="0" fillId="0" borderId="0" xfId="0" applyProtection="1">
      <protection locked="0"/>
    </xf>
    <xf numFmtId="0" fontId="27" fillId="0" borderId="0" xfId="0" applyFont="1" applyBorder="1" applyProtection="1">
      <protection locked="0"/>
    </xf>
    <xf numFmtId="20" fontId="31" fillId="5" borderId="8" xfId="0" applyNumberFormat="1" applyFont="1" applyFill="1" applyBorder="1" applyAlignment="1" applyProtection="1">
      <alignment horizontal="center" vertical="center"/>
    </xf>
    <xf numFmtId="0" fontId="54" fillId="3" borderId="0" xfId="0" applyFont="1" applyFill="1" applyBorder="1" applyAlignment="1" applyProtection="1">
      <alignment horizontal="left"/>
    </xf>
    <xf numFmtId="0" fontId="2" fillId="2" borderId="10" xfId="0" applyFont="1" applyFill="1" applyBorder="1" applyAlignment="1" applyProtection="1">
      <alignment horizontal="center" vertical="center"/>
      <protection locked="0"/>
    </xf>
    <xf numFmtId="0" fontId="31" fillId="4" borderId="0" xfId="0" applyFont="1" applyFill="1" applyProtection="1"/>
    <xf numFmtId="0" fontId="4" fillId="4" borderId="10" xfId="0" applyNumberFormat="1"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xf>
    <xf numFmtId="0" fontId="59" fillId="0" borderId="0" xfId="0" applyFont="1" applyAlignment="1" applyProtection="1">
      <alignment horizontal="center" vertical="center"/>
    </xf>
    <xf numFmtId="0" fontId="67" fillId="0" borderId="0" xfId="0" applyFont="1" applyAlignment="1" applyProtection="1">
      <alignment horizontal="center" vertical="center"/>
    </xf>
    <xf numFmtId="0" fontId="60" fillId="0" borderId="0" xfId="0" applyFont="1" applyAlignment="1" applyProtection="1">
      <alignment horizontal="center" vertical="center" wrapText="1"/>
    </xf>
    <xf numFmtId="0" fontId="32" fillId="2" borderId="0"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0" fontId="11" fillId="0" borderId="0" xfId="0" applyFont="1" applyBorder="1" applyAlignment="1" applyProtection="1">
      <alignment horizontal="left" vertical="center"/>
    </xf>
    <xf numFmtId="0" fontId="26" fillId="2" borderId="0" xfId="0" applyFont="1" applyFill="1" applyAlignment="1" applyProtection="1">
      <alignment horizontal="center"/>
    </xf>
    <xf numFmtId="0" fontId="67" fillId="0" borderId="0" xfId="0" applyFont="1" applyBorder="1" applyAlignment="1" applyProtection="1">
      <alignment horizontal="center" vertical="center"/>
    </xf>
    <xf numFmtId="0" fontId="75" fillId="0" borderId="0" xfId="0" applyFont="1" applyBorder="1" applyAlignment="1" applyProtection="1">
      <alignment horizontal="center" vertical="center"/>
    </xf>
    <xf numFmtId="0" fontId="74" fillId="4" borderId="0" xfId="0" applyFont="1" applyFill="1" applyBorder="1" applyAlignment="1" applyProtection="1">
      <alignment horizontal="center" vertical="center"/>
    </xf>
    <xf numFmtId="0" fontId="66" fillId="4" borderId="0" xfId="0" applyFont="1" applyFill="1" applyAlignment="1" applyProtection="1">
      <alignment horizontal="center" vertical="center"/>
    </xf>
    <xf numFmtId="0" fontId="0" fillId="2" borderId="2" xfId="0" applyFill="1" applyBorder="1" applyProtection="1"/>
    <xf numFmtId="46" fontId="0" fillId="4" borderId="0" xfId="0" applyNumberFormat="1" applyFill="1" applyBorder="1" applyAlignment="1" applyProtection="1">
      <alignment horizontal="center"/>
    </xf>
    <xf numFmtId="0" fontId="60" fillId="4" borderId="0" xfId="0" applyNumberFormat="1" applyFont="1" applyFill="1" applyAlignment="1" applyProtection="1">
      <alignment horizontal="center" vertical="center" wrapText="1"/>
    </xf>
    <xf numFmtId="0" fontId="11" fillId="4" borderId="0" xfId="0" applyFont="1" applyFill="1" applyAlignment="1" applyProtection="1">
      <alignment horizontal="center" vertical="center"/>
    </xf>
    <xf numFmtId="0" fontId="60" fillId="4" borderId="0" xfId="0" applyFont="1" applyFill="1" applyAlignment="1" applyProtection="1">
      <alignment horizontal="center" vertical="center" wrapText="1"/>
    </xf>
    <xf numFmtId="0" fontId="66" fillId="4" borderId="0" xfId="0" applyFont="1" applyFill="1" applyBorder="1" applyAlignment="1" applyProtection="1">
      <alignment horizontal="center" vertical="center"/>
    </xf>
    <xf numFmtId="3" fontId="6" fillId="4" borderId="0" xfId="0" applyNumberFormat="1" applyFont="1" applyFill="1" applyBorder="1" applyAlignment="1" applyProtection="1">
      <alignment horizontal="center" vertical="center"/>
    </xf>
    <xf numFmtId="0" fontId="68" fillId="4" borderId="0" xfId="0" applyFont="1" applyFill="1" applyBorder="1" applyAlignment="1" applyProtection="1">
      <alignment horizontal="center" vertical="center" wrapText="1"/>
    </xf>
    <xf numFmtId="0" fontId="30" fillId="4" borderId="0" xfId="0" applyFont="1" applyFill="1" applyBorder="1" applyAlignment="1" applyProtection="1">
      <alignment horizontal="center" vertical="center" wrapText="1"/>
    </xf>
    <xf numFmtId="1" fontId="6" fillId="4" borderId="0" xfId="0" applyNumberFormat="1"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31" fillId="4" borderId="0" xfId="0" applyFont="1" applyFill="1" applyAlignment="1" applyProtection="1">
      <alignment horizontal="center"/>
    </xf>
    <xf numFmtId="1" fontId="11" fillId="5" borderId="8" xfId="0" applyNumberFormat="1" applyFont="1" applyFill="1" applyBorder="1" applyAlignment="1" applyProtection="1">
      <alignment horizontal="center" vertical="center"/>
    </xf>
    <xf numFmtId="2" fontId="38" fillId="4" borderId="0" xfId="0" quotePrefix="1" applyNumberFormat="1" applyFont="1" applyFill="1" applyBorder="1" applyAlignment="1" applyProtection="1">
      <alignment horizontal="right"/>
    </xf>
    <xf numFmtId="0" fontId="31" fillId="4" borderId="0" xfId="0" applyFont="1" applyFill="1" applyAlignment="1" applyProtection="1">
      <alignment horizontal="right"/>
    </xf>
    <xf numFmtId="2" fontId="38" fillId="4" borderId="0" xfId="0" applyNumberFormat="1" applyFont="1" applyFill="1" applyBorder="1" applyProtection="1"/>
    <xf numFmtId="0" fontId="26" fillId="4" borderId="0" xfId="0" applyFont="1" applyFill="1" applyBorder="1" applyAlignment="1" applyProtection="1">
      <alignment horizontal="center" vertical="center"/>
    </xf>
    <xf numFmtId="0" fontId="64" fillId="2" borderId="0" xfId="0" applyFont="1" applyFill="1" applyAlignment="1" applyProtection="1">
      <alignment horizontal="center" vertical="center"/>
    </xf>
    <xf numFmtId="0" fontId="60" fillId="2" borderId="0" xfId="0" applyFont="1" applyFill="1" applyBorder="1" applyAlignment="1" applyProtection="1">
      <alignment horizontal="center"/>
    </xf>
    <xf numFmtId="0" fontId="36" fillId="2" borderId="0" xfId="0" applyFont="1" applyFill="1" applyProtection="1"/>
    <xf numFmtId="0" fontId="36" fillId="2" borderId="0" xfId="0" applyFont="1" applyFill="1" applyBorder="1" applyAlignment="1" applyProtection="1">
      <alignment horizontal="center" vertical="center"/>
    </xf>
    <xf numFmtId="2" fontId="36" fillId="2" borderId="0" xfId="0" applyNumberFormat="1" applyFont="1" applyFill="1" applyBorder="1" applyProtection="1"/>
    <xf numFmtId="4" fontId="36" fillId="2" borderId="0" xfId="0" applyNumberFormat="1" applyFont="1" applyFill="1" applyBorder="1" applyAlignment="1" applyProtection="1">
      <alignment horizontal="center" vertical="center"/>
    </xf>
    <xf numFmtId="172" fontId="36" fillId="2" borderId="0" xfId="0" applyNumberFormat="1" applyFont="1" applyFill="1" applyAlignment="1" applyProtection="1">
      <alignment horizontal="center" vertical="center"/>
    </xf>
    <xf numFmtId="0" fontId="80" fillId="2" borderId="0" xfId="0" applyFont="1" applyFill="1" applyProtection="1"/>
    <xf numFmtId="0" fontId="29" fillId="4" borderId="39" xfId="0" applyFont="1" applyFill="1" applyBorder="1" applyAlignment="1" applyProtection="1">
      <alignment horizontal="center" vertical="center"/>
    </xf>
    <xf numFmtId="10" fontId="60" fillId="2" borderId="0" xfId="0" applyNumberFormat="1" applyFont="1" applyFill="1" applyBorder="1" applyProtection="1"/>
    <xf numFmtId="0" fontId="9" fillId="2" borderId="0" xfId="0" applyFont="1" applyFill="1" applyAlignment="1" applyProtection="1">
      <alignment horizontal="center"/>
    </xf>
    <xf numFmtId="166" fontId="66" fillId="4" borderId="0" xfId="0" applyNumberFormat="1" applyFont="1" applyFill="1" applyBorder="1" applyAlignment="1" applyProtection="1">
      <alignment horizontal="center" vertical="center"/>
    </xf>
    <xf numFmtId="176" fontId="64" fillId="2" borderId="0" xfId="0" applyNumberFormat="1" applyFont="1" applyFill="1" applyProtection="1"/>
    <xf numFmtId="0" fontId="27" fillId="2" borderId="0" xfId="0" applyFont="1" applyFill="1" applyAlignment="1" applyProtection="1">
      <alignment horizontal="center"/>
    </xf>
    <xf numFmtId="1" fontId="64" fillId="2" borderId="0" xfId="0" applyNumberFormat="1" applyFont="1" applyFill="1" applyAlignment="1" applyProtection="1">
      <alignment horizontal="center"/>
    </xf>
    <xf numFmtId="0" fontId="60" fillId="2" borderId="0" xfId="0" applyFont="1" applyFill="1" applyAlignment="1" applyProtection="1">
      <alignment horizontal="right"/>
    </xf>
    <xf numFmtId="0" fontId="27" fillId="2" borderId="0" xfId="0" applyFont="1" applyFill="1" applyAlignment="1" applyProtection="1">
      <alignment horizontal="center" vertical="center"/>
    </xf>
    <xf numFmtId="0" fontId="6" fillId="5" borderId="8" xfId="0" applyNumberFormat="1"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83" fillId="5" borderId="5" xfId="0" applyFont="1" applyFill="1" applyBorder="1" applyAlignment="1" applyProtection="1">
      <alignment horizontal="center" vertical="center" wrapText="1"/>
    </xf>
    <xf numFmtId="46" fontId="64" fillId="5" borderId="5" xfId="0" applyNumberFormat="1" applyFont="1" applyFill="1" applyBorder="1" applyAlignment="1" applyProtection="1">
      <alignment horizontal="center" vertical="center"/>
    </xf>
    <xf numFmtId="46" fontId="60" fillId="5" borderId="5" xfId="0" applyNumberFormat="1" applyFont="1" applyFill="1" applyBorder="1" applyAlignment="1" applyProtection="1">
      <alignment horizontal="center" vertical="center"/>
    </xf>
    <xf numFmtId="0" fontId="60" fillId="5" borderId="5" xfId="0" applyFont="1" applyFill="1" applyBorder="1" applyAlignment="1" applyProtection="1">
      <alignment horizontal="center" vertical="center"/>
    </xf>
    <xf numFmtId="0" fontId="0" fillId="0" borderId="0" xfId="0" applyNumberFormat="1" applyBorder="1" applyAlignment="1" applyProtection="1">
      <alignment horizontal="center" vertical="center"/>
    </xf>
    <xf numFmtId="0" fontId="9" fillId="0" borderId="0" xfId="0" applyFont="1" applyAlignment="1" applyProtection="1">
      <alignment horizontal="center" vertical="center" wrapText="1"/>
    </xf>
    <xf numFmtId="0" fontId="60" fillId="2" borderId="0" xfId="0" applyFont="1" applyFill="1" applyAlignment="1" applyProtection="1">
      <alignment horizontal="left"/>
    </xf>
    <xf numFmtId="0" fontId="0" fillId="0" borderId="0" xfId="0" applyAlignment="1">
      <alignment horizontal="left"/>
    </xf>
    <xf numFmtId="0" fontId="60" fillId="2" borderId="0" xfId="0" applyFont="1" applyFill="1" applyAlignment="1" applyProtection="1">
      <alignment horizontal="left" wrapText="1"/>
    </xf>
    <xf numFmtId="2" fontId="60" fillId="5" borderId="0" xfId="0" applyNumberFormat="1" applyFont="1" applyFill="1" applyProtection="1"/>
    <xf numFmtId="2" fontId="9" fillId="2" borderId="0" xfId="0" applyNumberFormat="1" applyFont="1" applyFill="1" applyProtection="1"/>
    <xf numFmtId="0" fontId="26" fillId="8" borderId="0" xfId="0" applyFont="1" applyFill="1" applyProtection="1"/>
    <xf numFmtId="0" fontId="9" fillId="8" borderId="0" xfId="0" applyFont="1" applyFill="1" applyProtection="1"/>
    <xf numFmtId="3" fontId="26" fillId="2" borderId="0" xfId="0" applyNumberFormat="1" applyFont="1" applyFill="1" applyBorder="1" applyProtection="1"/>
    <xf numFmtId="2" fontId="9" fillId="2" borderId="0" xfId="0" applyNumberFormat="1" applyFont="1" applyFill="1" applyBorder="1" applyProtection="1"/>
    <xf numFmtId="1" fontId="26" fillId="2" borderId="0" xfId="0" applyNumberFormat="1" applyFont="1" applyFill="1" applyBorder="1" applyProtection="1"/>
    <xf numFmtId="2" fontId="26" fillId="2" borderId="0" xfId="0" applyNumberFormat="1" applyFont="1" applyFill="1" applyBorder="1" applyProtection="1"/>
    <xf numFmtId="20" fontId="9" fillId="2" borderId="0" xfId="0" applyNumberFormat="1" applyFont="1" applyFill="1" applyBorder="1" applyProtection="1"/>
    <xf numFmtId="0" fontId="9" fillId="2" borderId="0" xfId="0" applyFont="1" applyFill="1" applyAlignment="1" applyProtection="1">
      <alignment horizontal="center" vertical="center"/>
    </xf>
    <xf numFmtId="0" fontId="35" fillId="0" borderId="0" xfId="0" applyFont="1" applyBorder="1" applyAlignment="1" applyProtection="1">
      <alignment horizontal="center" vertical="center"/>
    </xf>
    <xf numFmtId="0" fontId="27" fillId="4" borderId="0" xfId="0" applyFont="1" applyFill="1" applyBorder="1" applyAlignment="1" applyProtection="1">
      <alignment horizontal="center" vertical="center"/>
    </xf>
    <xf numFmtId="10" fontId="64" fillId="2" borderId="0" xfId="0" applyNumberFormat="1" applyFont="1" applyFill="1" applyBorder="1" applyAlignment="1" applyProtection="1">
      <alignment horizontal="center" vertical="center"/>
    </xf>
    <xf numFmtId="10" fontId="60" fillId="2" borderId="0" xfId="0" applyNumberFormat="1" applyFont="1" applyFill="1" applyBorder="1" applyAlignment="1" applyProtection="1">
      <alignment horizontal="center" vertical="center"/>
    </xf>
    <xf numFmtId="2" fontId="3" fillId="2" borderId="0" xfId="0" applyNumberFormat="1" applyFont="1" applyFill="1" applyBorder="1" applyProtection="1"/>
    <xf numFmtId="2" fontId="3" fillId="2" borderId="0" xfId="0" applyNumberFormat="1" applyFont="1" applyFill="1" applyProtection="1"/>
    <xf numFmtId="20" fontId="26" fillId="2" borderId="0" xfId="0" applyNumberFormat="1" applyFont="1" applyFill="1" applyBorder="1" applyProtection="1"/>
    <xf numFmtId="20" fontId="9" fillId="2" borderId="0" xfId="0" applyNumberFormat="1" applyFont="1" applyFill="1" applyProtection="1"/>
    <xf numFmtId="3" fontId="26" fillId="2" borderId="0" xfId="0" applyNumberFormat="1" applyFont="1" applyFill="1" applyBorder="1" applyAlignment="1" applyProtection="1">
      <alignment horizontal="right" vertical="center"/>
    </xf>
    <xf numFmtId="166" fontId="3" fillId="2" borderId="0" xfId="0" applyNumberFormat="1" applyFont="1" applyFill="1" applyProtection="1"/>
    <xf numFmtId="0" fontId="26" fillId="4" borderId="0" xfId="0" applyFont="1" applyFill="1" applyAlignment="1" applyProtection="1">
      <alignment horizontal="center" vertical="center"/>
    </xf>
    <xf numFmtId="2" fontId="64" fillId="2" borderId="0" xfId="0" applyNumberFormat="1" applyFont="1" applyFill="1" applyAlignment="1" applyProtection="1">
      <alignment horizontal="left" vertical="center"/>
    </xf>
    <xf numFmtId="0" fontId="64" fillId="2" borderId="0" xfId="0" applyFont="1" applyFill="1" applyAlignment="1" applyProtection="1">
      <alignment horizontal="left" vertical="center"/>
    </xf>
    <xf numFmtId="2" fontId="60" fillId="5" borderId="0" xfId="0" applyNumberFormat="1" applyFont="1" applyFill="1" applyBorder="1" applyAlignment="1" applyProtection="1">
      <alignment horizontal="right" vertical="center"/>
    </xf>
    <xf numFmtId="4" fontId="64" fillId="2" borderId="0" xfId="0" applyNumberFormat="1" applyFont="1" applyFill="1" applyAlignment="1" applyProtection="1">
      <alignment horizontal="center"/>
    </xf>
    <xf numFmtId="4" fontId="64" fillId="2" borderId="0" xfId="0" applyNumberFormat="1" applyFont="1" applyFill="1" applyProtection="1"/>
    <xf numFmtId="4" fontId="64" fillId="2" borderId="0" xfId="0" quotePrefix="1" applyNumberFormat="1" applyFont="1" applyFill="1" applyProtection="1"/>
    <xf numFmtId="2" fontId="60" fillId="4" borderId="0" xfId="0" applyNumberFormat="1" applyFont="1" applyFill="1" applyBorder="1" applyAlignment="1" applyProtection="1">
      <alignment horizontal="right"/>
    </xf>
    <xf numFmtId="49" fontId="72" fillId="2" borderId="0" xfId="0" applyNumberFormat="1" applyFont="1" applyFill="1" applyAlignment="1" applyProtection="1">
      <alignment horizontal="center"/>
    </xf>
    <xf numFmtId="176" fontId="60" fillId="5" borderId="0" xfId="0" quotePrefix="1" applyNumberFormat="1" applyFont="1" applyFill="1" applyBorder="1" applyAlignment="1" applyProtection="1">
      <alignment horizontal="right" vertical="center"/>
    </xf>
    <xf numFmtId="2" fontId="60" fillId="4" borderId="0" xfId="0" quotePrefix="1" applyNumberFormat="1" applyFont="1" applyFill="1" applyBorder="1" applyProtection="1"/>
    <xf numFmtId="49" fontId="72" fillId="4" borderId="0" xfId="0" applyNumberFormat="1" applyFont="1" applyFill="1" applyAlignment="1" applyProtection="1">
      <alignment horizontal="center"/>
    </xf>
    <xf numFmtId="2" fontId="60" fillId="4" borderId="0" xfId="0" applyNumberFormat="1" applyFont="1" applyFill="1" applyBorder="1" applyProtection="1"/>
    <xf numFmtId="0" fontId="60" fillId="2" borderId="0" xfId="0" applyFont="1" applyFill="1" applyBorder="1" applyAlignment="1" applyProtection="1">
      <alignment horizontal="left" vertical="center"/>
    </xf>
    <xf numFmtId="1" fontId="60" fillId="5" borderId="0" xfId="0" applyNumberFormat="1" applyFont="1" applyFill="1" applyBorder="1" applyAlignment="1" applyProtection="1">
      <alignment horizontal="right" vertical="center"/>
    </xf>
    <xf numFmtId="1" fontId="60" fillId="4" borderId="0" xfId="0" applyNumberFormat="1" applyFont="1" applyFill="1" applyBorder="1" applyAlignment="1" applyProtection="1">
      <alignment horizontal="center" vertical="center"/>
    </xf>
    <xf numFmtId="0" fontId="60" fillId="2" borderId="0" xfId="0" applyFont="1" applyFill="1" applyBorder="1" applyAlignment="1" applyProtection="1">
      <alignment horizontal="left" vertical="center" wrapText="1"/>
    </xf>
    <xf numFmtId="0" fontId="60" fillId="5" borderId="50" xfId="0" applyFont="1" applyFill="1" applyBorder="1" applyAlignment="1" applyProtection="1">
      <alignment horizontal="center" vertical="center"/>
    </xf>
    <xf numFmtId="168" fontId="60" fillId="5" borderId="51" xfId="0" applyNumberFormat="1" applyFont="1" applyFill="1" applyBorder="1" applyAlignment="1" applyProtection="1">
      <alignment horizontal="right" vertical="center"/>
    </xf>
    <xf numFmtId="0" fontId="64" fillId="2" borderId="52" xfId="0" applyFont="1" applyFill="1" applyBorder="1" applyAlignment="1" applyProtection="1">
      <alignment horizontal="left" vertical="center"/>
    </xf>
    <xf numFmtId="168" fontId="64" fillId="5" borderId="51" xfId="0" applyNumberFormat="1" applyFont="1" applyFill="1" applyBorder="1" applyAlignment="1" applyProtection="1">
      <alignment horizontal="right" vertical="center"/>
    </xf>
    <xf numFmtId="0" fontId="60" fillId="5" borderId="53" xfId="0" applyFont="1" applyFill="1" applyBorder="1" applyAlignment="1" applyProtection="1">
      <alignment horizontal="center" vertical="center"/>
    </xf>
    <xf numFmtId="1" fontId="64" fillId="2" borderId="0" xfId="0" applyNumberFormat="1" applyFont="1" applyFill="1" applyBorder="1" applyAlignment="1" applyProtection="1">
      <alignment horizontal="right" vertical="center"/>
    </xf>
    <xf numFmtId="2" fontId="64" fillId="2" borderId="0" xfId="0" applyNumberFormat="1" applyFont="1" applyFill="1" applyBorder="1" applyAlignment="1" applyProtection="1">
      <alignment horizontal="right" vertical="center"/>
    </xf>
    <xf numFmtId="20" fontId="60" fillId="2" borderId="0" xfId="0" applyNumberFormat="1" applyFont="1" applyFill="1" applyBorder="1" applyAlignment="1" applyProtection="1">
      <alignment horizontal="right" vertical="center"/>
    </xf>
    <xf numFmtId="4" fontId="64" fillId="2" borderId="19" xfId="0" applyNumberFormat="1" applyFont="1" applyFill="1" applyBorder="1" applyAlignment="1" applyProtection="1">
      <alignment horizontal="left" vertical="center"/>
    </xf>
    <xf numFmtId="4" fontId="64" fillId="2" borderId="0" xfId="0" applyNumberFormat="1" applyFont="1" applyFill="1" applyBorder="1" applyAlignment="1" applyProtection="1">
      <alignment horizontal="left" vertical="center"/>
    </xf>
    <xf numFmtId="0" fontId="64" fillId="2" borderId="0" xfId="0" applyFont="1" applyFill="1" applyBorder="1" applyAlignment="1" applyProtection="1">
      <alignment horizontal="center" vertical="center"/>
    </xf>
    <xf numFmtId="0" fontId="26" fillId="9" borderId="8" xfId="0" applyFont="1" applyFill="1" applyBorder="1" applyAlignment="1" applyProtection="1">
      <alignment horizontal="center" vertical="center"/>
    </xf>
    <xf numFmtId="0" fontId="26" fillId="9" borderId="8" xfId="0" applyFont="1" applyFill="1" applyBorder="1" applyAlignment="1" applyProtection="1">
      <alignment horizontal="center" vertical="center" wrapText="1"/>
    </xf>
    <xf numFmtId="4" fontId="9" fillId="2" borderId="0" xfId="0" applyNumberFormat="1" applyFont="1" applyFill="1" applyBorder="1" applyAlignment="1" applyProtection="1">
      <alignment horizontal="center" vertical="center"/>
    </xf>
    <xf numFmtId="0" fontId="26" fillId="2" borderId="1" xfId="0" applyFont="1" applyFill="1" applyBorder="1" applyAlignment="1" applyProtection="1">
      <alignment horizontal="left" vertical="center"/>
    </xf>
    <xf numFmtId="10" fontId="9" fillId="5" borderId="5" xfId="0" applyNumberFormat="1" applyFont="1" applyFill="1" applyBorder="1" applyAlignment="1" applyProtection="1">
      <alignment horizontal="center" vertical="center"/>
    </xf>
    <xf numFmtId="10" fontId="9" fillId="5" borderId="1" xfId="0" applyNumberFormat="1" applyFont="1" applyFill="1" applyBorder="1" applyAlignment="1" applyProtection="1">
      <alignment horizontal="center" vertical="center"/>
    </xf>
    <xf numFmtId="9" fontId="9" fillId="2" borderId="0" xfId="0" applyNumberFormat="1" applyFont="1" applyFill="1" applyBorder="1" applyAlignment="1" applyProtection="1">
      <alignment horizontal="left" vertical="center"/>
    </xf>
    <xf numFmtId="0" fontId="26" fillId="2" borderId="5" xfId="0" applyFont="1" applyFill="1" applyBorder="1" applyAlignment="1" applyProtection="1">
      <alignment horizontal="left" vertical="center"/>
    </xf>
    <xf numFmtId="0" fontId="78" fillId="4" borderId="0" xfId="0" applyFont="1" applyFill="1" applyBorder="1" applyAlignment="1" applyProtection="1">
      <alignment horizontal="center" vertical="center"/>
    </xf>
    <xf numFmtId="0" fontId="79" fillId="4" borderId="0" xfId="0" applyFont="1" applyFill="1" applyBorder="1" applyAlignment="1" applyProtection="1">
      <alignment horizontal="center" vertical="center"/>
    </xf>
    <xf numFmtId="0" fontId="61" fillId="2" borderId="0" xfId="0" applyFont="1" applyFill="1" applyProtection="1"/>
    <xf numFmtId="0" fontId="64" fillId="2" borderId="0" xfId="0" applyFont="1" applyFill="1" applyBorder="1" applyAlignment="1" applyProtection="1">
      <alignment horizontal="left" vertical="center"/>
    </xf>
    <xf numFmtId="0" fontId="60" fillId="5" borderId="0" xfId="0" applyFont="1" applyFill="1" applyBorder="1" applyAlignment="1" applyProtection="1">
      <alignment horizontal="center" vertical="center"/>
    </xf>
    <xf numFmtId="0" fontId="64" fillId="4" borderId="0" xfId="0" applyFont="1" applyFill="1" applyBorder="1" applyProtection="1"/>
    <xf numFmtId="10" fontId="64" fillId="2" borderId="0" xfId="0" applyNumberFormat="1" applyFont="1" applyFill="1" applyProtection="1"/>
    <xf numFmtId="0" fontId="14" fillId="4" borderId="0" xfId="0" applyFont="1" applyFill="1" applyBorder="1" applyAlignment="1" applyProtection="1">
      <alignment horizontal="center" vertical="center"/>
    </xf>
    <xf numFmtId="0" fontId="85" fillId="4" borderId="0" xfId="0" applyFont="1" applyFill="1" applyBorder="1" applyAlignment="1" applyProtection="1">
      <alignment horizontal="center" vertical="center"/>
    </xf>
    <xf numFmtId="0" fontId="58" fillId="2" borderId="0" xfId="0" applyFont="1" applyFill="1" applyAlignment="1" applyProtection="1">
      <alignment horizontal="center"/>
    </xf>
    <xf numFmtId="0" fontId="58" fillId="2" borderId="0" xfId="0" applyFont="1" applyFill="1" applyBorder="1" applyAlignment="1" applyProtection="1">
      <alignment horizontal="left" wrapText="1"/>
    </xf>
    <xf numFmtId="0" fontId="58" fillId="2" borderId="0" xfId="0" applyFont="1" applyFill="1" applyBorder="1" applyAlignment="1" applyProtection="1">
      <alignment horizontal="center" wrapText="1"/>
    </xf>
    <xf numFmtId="175" fontId="58" fillId="2" borderId="0" xfId="0" applyNumberFormat="1" applyFont="1" applyFill="1" applyBorder="1" applyAlignment="1" applyProtection="1">
      <alignment horizontal="left" wrapText="1"/>
    </xf>
    <xf numFmtId="0" fontId="13" fillId="2" borderId="0" xfId="0" applyFont="1" applyFill="1" applyAlignment="1" applyProtection="1">
      <alignment horizontal="center" vertical="center"/>
    </xf>
    <xf numFmtId="4" fontId="58" fillId="5" borderId="0" xfId="0" applyNumberFormat="1" applyFont="1" applyFill="1" applyAlignment="1" applyProtection="1">
      <alignment horizontal="center" vertical="center"/>
    </xf>
    <xf numFmtId="2" fontId="58" fillId="2" borderId="0" xfId="0" applyNumberFormat="1" applyFont="1" applyFill="1" applyProtection="1"/>
    <xf numFmtId="166" fontId="64" fillId="5" borderId="0" xfId="0" quotePrefix="1" applyNumberFormat="1" applyFont="1" applyFill="1" applyAlignment="1" applyProtection="1">
      <alignment horizontal="center" vertical="center"/>
    </xf>
    <xf numFmtId="49" fontId="58" fillId="2" borderId="0" xfId="0" applyNumberFormat="1" applyFont="1" applyFill="1" applyAlignment="1" applyProtection="1">
      <alignment horizontal="center"/>
    </xf>
    <xf numFmtId="10" fontId="60" fillId="5" borderId="0" xfId="4" applyNumberFormat="1" applyFont="1" applyFill="1" applyAlignment="1" applyProtection="1">
      <alignment horizontal="center" vertical="center"/>
    </xf>
    <xf numFmtId="166" fontId="58" fillId="2" borderId="0" xfId="0" applyNumberFormat="1" applyFont="1" applyFill="1" applyProtection="1"/>
    <xf numFmtId="0" fontId="60" fillId="9" borderId="54" xfId="0" applyFont="1" applyFill="1" applyBorder="1" applyAlignment="1" applyProtection="1">
      <alignment horizontal="left"/>
    </xf>
    <xf numFmtId="0" fontId="64" fillId="2" borderId="55" xfId="0" applyFont="1" applyFill="1" applyBorder="1" applyAlignment="1" applyProtection="1">
      <alignment horizontal="left"/>
    </xf>
    <xf numFmtId="0" fontId="64" fillId="2" borderId="56" xfId="0" applyFont="1" applyFill="1" applyBorder="1" applyAlignment="1" applyProtection="1">
      <alignment horizontal="left"/>
    </xf>
    <xf numFmtId="167" fontId="64" fillId="5" borderId="56" xfId="0" applyNumberFormat="1" applyFont="1" applyFill="1" applyBorder="1" applyAlignment="1" applyProtection="1">
      <alignment horizontal="center"/>
    </xf>
    <xf numFmtId="0" fontId="64" fillId="5" borderId="57" xfId="0" applyFont="1" applyFill="1" applyBorder="1" applyProtection="1"/>
    <xf numFmtId="9" fontId="64" fillId="5" borderId="58" xfId="0" applyNumberFormat="1" applyFont="1" applyFill="1" applyBorder="1" applyAlignment="1" applyProtection="1">
      <alignment horizontal="center"/>
    </xf>
    <xf numFmtId="9" fontId="64" fillId="5" borderId="4" xfId="0" applyNumberFormat="1" applyFont="1" applyFill="1" applyBorder="1" applyAlignment="1" applyProtection="1">
      <alignment horizontal="center"/>
    </xf>
    <xf numFmtId="167" fontId="64" fillId="5" borderId="58" xfId="0" applyNumberFormat="1" applyFont="1" applyFill="1" applyBorder="1" applyAlignment="1" applyProtection="1">
      <alignment horizontal="center"/>
    </xf>
    <xf numFmtId="0" fontId="64" fillId="5" borderId="4" xfId="0" applyFont="1" applyFill="1" applyBorder="1" applyProtection="1"/>
    <xf numFmtId="9" fontId="64" fillId="2" borderId="0" xfId="0" applyNumberFormat="1" applyFont="1" applyFill="1" applyAlignment="1" applyProtection="1">
      <alignment horizontal="center"/>
    </xf>
    <xf numFmtId="166" fontId="64" fillId="2" borderId="0" xfId="0" applyNumberFormat="1" applyFont="1" applyFill="1" applyProtection="1"/>
    <xf numFmtId="0" fontId="64" fillId="5" borderId="26" xfId="0" applyFont="1" applyFill="1" applyBorder="1" applyAlignment="1" applyProtection="1">
      <alignment horizontal="center"/>
    </xf>
    <xf numFmtId="0" fontId="64" fillId="5" borderId="59" xfId="0" applyFont="1" applyFill="1" applyBorder="1" applyProtection="1"/>
    <xf numFmtId="0" fontId="64" fillId="4" borderId="60" xfId="0" applyFont="1" applyFill="1" applyBorder="1" applyAlignment="1" applyProtection="1">
      <alignment horizontal="center"/>
    </xf>
    <xf numFmtId="0" fontId="64" fillId="4" borderId="60" xfId="0" applyFont="1" applyFill="1" applyBorder="1" applyProtection="1"/>
    <xf numFmtId="2" fontId="64" fillId="2" borderId="0" xfId="0" applyNumberFormat="1" applyFont="1" applyFill="1" applyAlignment="1" applyProtection="1">
      <alignment horizontal="center"/>
    </xf>
    <xf numFmtId="0" fontId="64" fillId="2" borderId="0" xfId="0" applyFont="1" applyFill="1" applyBorder="1" applyAlignment="1" applyProtection="1">
      <alignment horizontal="center"/>
    </xf>
    <xf numFmtId="2" fontId="64" fillId="2" borderId="0" xfId="0" applyNumberFormat="1" applyFont="1" applyFill="1" applyBorder="1" applyAlignment="1" applyProtection="1">
      <alignment horizontal="center"/>
    </xf>
    <xf numFmtId="167" fontId="64" fillId="5" borderId="5" xfId="0" applyNumberFormat="1" applyFont="1" applyFill="1" applyBorder="1" applyAlignment="1" applyProtection="1">
      <alignment horizontal="center" vertical="center" wrapText="1"/>
    </xf>
    <xf numFmtId="167" fontId="64" fillId="5" borderId="5" xfId="0" applyNumberFormat="1" applyFont="1" applyFill="1" applyBorder="1" applyAlignment="1" applyProtection="1">
      <alignment horizontal="center" wrapText="1"/>
    </xf>
    <xf numFmtId="167" fontId="64" fillId="5" borderId="5" xfId="0" applyNumberFormat="1" applyFont="1" applyFill="1" applyBorder="1" applyAlignment="1" applyProtection="1">
      <alignment horizontal="center"/>
    </xf>
    <xf numFmtId="0" fontId="60" fillId="2" borderId="0" xfId="0" applyFont="1" applyFill="1" applyAlignment="1" applyProtection="1">
      <alignment horizontal="center"/>
    </xf>
    <xf numFmtId="0" fontId="64" fillId="2" borderId="0" xfId="0" applyFont="1" applyFill="1" applyAlignment="1" applyProtection="1">
      <alignment wrapText="1"/>
    </xf>
    <xf numFmtId="0" fontId="64" fillId="2" borderId="0" xfId="0" applyFont="1" applyFill="1" applyBorder="1" applyAlignment="1" applyProtection="1">
      <alignment horizontal="center" wrapText="1"/>
    </xf>
    <xf numFmtId="4" fontId="64" fillId="2" borderId="0" xfId="0" applyNumberFormat="1" applyFont="1" applyFill="1" applyBorder="1" applyAlignment="1" applyProtection="1">
      <alignment horizontal="center" wrapText="1"/>
    </xf>
    <xf numFmtId="0" fontId="14" fillId="2" borderId="0" xfId="0" applyFont="1" applyFill="1" applyBorder="1" applyAlignment="1" applyProtection="1">
      <alignment horizontal="center"/>
    </xf>
    <xf numFmtId="167" fontId="60" fillId="4" borderId="0" xfId="0" applyNumberFormat="1" applyFont="1" applyFill="1" applyAlignment="1" applyProtection="1">
      <alignment vertical="center"/>
    </xf>
    <xf numFmtId="3" fontId="64" fillId="5" borderId="0" xfId="0" applyNumberFormat="1" applyFont="1" applyFill="1" applyAlignment="1" applyProtection="1">
      <alignment horizontal="center" vertical="center"/>
    </xf>
    <xf numFmtId="2" fontId="64" fillId="5" borderId="0" xfId="0" applyNumberFormat="1" applyFont="1" applyFill="1" applyAlignment="1" applyProtection="1">
      <alignment horizontal="center" vertical="center"/>
    </xf>
    <xf numFmtId="10" fontId="64" fillId="5" borderId="0" xfId="0" applyNumberFormat="1" applyFont="1" applyFill="1" applyAlignment="1" applyProtection="1">
      <alignment horizontal="center" vertical="center"/>
    </xf>
    <xf numFmtId="167" fontId="60" fillId="5" borderId="8" xfId="0" applyNumberFormat="1" applyFont="1" applyFill="1" applyBorder="1" applyAlignment="1" applyProtection="1">
      <alignment horizontal="center" vertical="center"/>
    </xf>
    <xf numFmtId="167" fontId="60" fillId="4" borderId="0" xfId="0" applyNumberFormat="1" applyFont="1" applyFill="1" applyBorder="1" applyAlignment="1" applyProtection="1">
      <alignment horizontal="center" vertical="center"/>
    </xf>
    <xf numFmtId="4" fontId="64" fillId="2" borderId="0" xfId="0" applyNumberFormat="1" applyFont="1" applyFill="1" applyBorder="1" applyProtection="1"/>
    <xf numFmtId="3" fontId="64" fillId="2" borderId="0" xfId="0" applyNumberFormat="1" applyFont="1" applyFill="1" applyAlignment="1" applyProtection="1">
      <alignment horizontal="center"/>
    </xf>
    <xf numFmtId="10" fontId="64" fillId="2" borderId="0" xfId="0" applyNumberFormat="1" applyFont="1" applyFill="1" applyAlignment="1" applyProtection="1">
      <alignment horizontal="center"/>
    </xf>
    <xf numFmtId="0" fontId="13" fillId="2" borderId="0" xfId="0" applyFont="1" applyFill="1" applyBorder="1" applyAlignment="1" applyProtection="1">
      <alignment horizontal="left"/>
    </xf>
    <xf numFmtId="0" fontId="83" fillId="4" borderId="0" xfId="0" applyFont="1" applyFill="1" applyBorder="1" applyAlignment="1" applyProtection="1">
      <alignment horizontal="center" vertical="center"/>
    </xf>
    <xf numFmtId="0" fontId="58" fillId="4" borderId="0" xfId="0" applyFont="1" applyFill="1" applyBorder="1" applyAlignment="1" applyProtection="1">
      <alignment horizontal="center" vertical="center"/>
    </xf>
    <xf numFmtId="0" fontId="64" fillId="2" borderId="0" xfId="0" applyFont="1" applyFill="1" applyBorder="1" applyAlignment="1" applyProtection="1">
      <alignment horizontal="left"/>
    </xf>
    <xf numFmtId="0" fontId="64" fillId="5" borderId="0" xfId="0" applyFont="1" applyFill="1" applyAlignment="1" applyProtection="1">
      <alignment horizontal="center" vertical="center"/>
    </xf>
    <xf numFmtId="10" fontId="64" fillId="5" borderId="0" xfId="0" applyNumberFormat="1" applyFont="1" applyFill="1" applyBorder="1" applyAlignment="1" applyProtection="1">
      <alignment horizontal="center" vertical="center"/>
    </xf>
    <xf numFmtId="167" fontId="60" fillId="5" borderId="61" xfId="0" applyNumberFormat="1" applyFont="1" applyFill="1" applyBorder="1" applyAlignment="1" applyProtection="1">
      <alignment horizontal="center" vertical="center"/>
    </xf>
    <xf numFmtId="0" fontId="13" fillId="2" borderId="0" xfId="0" applyFont="1" applyFill="1" applyBorder="1" applyProtection="1"/>
    <xf numFmtId="0" fontId="13" fillId="4" borderId="0" xfId="0" applyFont="1" applyFill="1" applyAlignment="1" applyProtection="1">
      <alignment horizontal="center" vertical="center"/>
    </xf>
    <xf numFmtId="0" fontId="13" fillId="4" borderId="0" xfId="0" applyFont="1" applyFill="1" applyAlignment="1" applyProtection="1">
      <alignment horizontal="center"/>
    </xf>
    <xf numFmtId="1" fontId="13" fillId="4" borderId="0" xfId="0" applyNumberFormat="1" applyFont="1" applyFill="1" applyAlignment="1" applyProtection="1">
      <alignment horizontal="center" vertical="center"/>
    </xf>
    <xf numFmtId="1" fontId="13" fillId="4" borderId="0" xfId="0" applyNumberFormat="1" applyFont="1" applyFill="1" applyAlignment="1" applyProtection="1">
      <alignment horizontal="center"/>
    </xf>
    <xf numFmtId="2" fontId="13" fillId="4" borderId="0" xfId="0" applyNumberFormat="1" applyFont="1" applyFill="1" applyAlignment="1" applyProtection="1">
      <alignment horizontal="center"/>
    </xf>
    <xf numFmtId="2" fontId="13" fillId="4" borderId="0" xfId="0" applyNumberFormat="1" applyFont="1" applyFill="1" applyAlignment="1" applyProtection="1">
      <alignment horizontal="center" vertical="center"/>
    </xf>
    <xf numFmtId="0" fontId="13" fillId="4" borderId="0" xfId="0" applyFont="1" applyFill="1" applyBorder="1" applyAlignment="1" applyProtection="1">
      <alignment horizontal="center"/>
    </xf>
    <xf numFmtId="10" fontId="13" fillId="4" borderId="0" xfId="0" applyNumberFormat="1" applyFont="1" applyFill="1" applyBorder="1" applyAlignment="1" applyProtection="1">
      <alignment horizontal="center" vertical="center"/>
    </xf>
    <xf numFmtId="0" fontId="13" fillId="4" borderId="0" xfId="0" applyFont="1" applyFill="1" applyBorder="1" applyAlignment="1" applyProtection="1">
      <alignment horizontal="left"/>
    </xf>
    <xf numFmtId="167" fontId="83" fillId="4" borderId="11" xfId="0" applyNumberFormat="1" applyFont="1" applyFill="1" applyBorder="1" applyAlignment="1" applyProtection="1">
      <alignment horizontal="center" vertical="center"/>
    </xf>
    <xf numFmtId="0" fontId="58" fillId="0" borderId="0" xfId="0" applyFont="1" applyBorder="1" applyAlignment="1" applyProtection="1">
      <alignment horizontal="center" vertical="center"/>
    </xf>
    <xf numFmtId="167" fontId="64" fillId="4" borderId="0" xfId="0" applyNumberFormat="1" applyFont="1" applyFill="1" applyAlignment="1" applyProtection="1">
      <alignment horizontal="center" vertical="center"/>
    </xf>
    <xf numFmtId="167" fontId="64" fillId="0" borderId="0" xfId="0" applyNumberFormat="1" applyFont="1" applyAlignment="1" applyProtection="1">
      <alignment horizontal="center" vertical="center"/>
    </xf>
    <xf numFmtId="0" fontId="86" fillId="2" borderId="0" xfId="0" applyFont="1" applyFill="1" applyAlignment="1" applyProtection="1">
      <alignment horizontal="center"/>
    </xf>
    <xf numFmtId="4" fontId="58" fillId="2" borderId="0" xfId="0" applyNumberFormat="1" applyFont="1" applyFill="1" applyProtection="1"/>
    <xf numFmtId="1" fontId="58" fillId="4" borderId="0" xfId="0" applyNumberFormat="1" applyFont="1" applyFill="1" applyAlignment="1" applyProtection="1">
      <alignment horizontal="center" vertical="center"/>
    </xf>
    <xf numFmtId="0" fontId="58" fillId="4" borderId="0" xfId="0" applyFont="1" applyFill="1" applyProtection="1"/>
    <xf numFmtId="0" fontId="38" fillId="4" borderId="0" xfId="0" applyFont="1" applyFill="1" applyBorder="1" applyAlignment="1" applyProtection="1">
      <alignment horizontal="center" vertical="center"/>
    </xf>
    <xf numFmtId="0" fontId="14" fillId="4" borderId="0" xfId="0" applyFont="1" applyFill="1" applyBorder="1" applyAlignment="1" applyProtection="1">
      <alignment horizontal="center"/>
    </xf>
    <xf numFmtId="0" fontId="58" fillId="4" borderId="0" xfId="0" applyFont="1" applyFill="1" applyBorder="1" applyProtection="1"/>
    <xf numFmtId="167" fontId="73" fillId="4" borderId="0" xfId="0" applyNumberFormat="1" applyFont="1" applyFill="1" applyBorder="1" applyAlignment="1" applyProtection="1">
      <alignment horizontal="center" vertical="center"/>
    </xf>
    <xf numFmtId="0" fontId="64" fillId="2" borderId="62" xfId="0" applyFont="1" applyFill="1" applyBorder="1" applyProtection="1"/>
    <xf numFmtId="0" fontId="64" fillId="2" borderId="60" xfId="0" applyFont="1" applyFill="1" applyBorder="1" applyProtection="1"/>
    <xf numFmtId="0" fontId="64" fillId="2" borderId="7" xfId="0" applyFont="1" applyFill="1" applyBorder="1" applyProtection="1"/>
    <xf numFmtId="0" fontId="64" fillId="2" borderId="19" xfId="0" applyFont="1" applyFill="1" applyBorder="1" applyProtection="1"/>
    <xf numFmtId="0" fontId="64" fillId="2" borderId="0" xfId="0" applyFont="1" applyFill="1" applyBorder="1" applyProtection="1"/>
    <xf numFmtId="0" fontId="64" fillId="2" borderId="2" xfId="0" applyFont="1" applyFill="1" applyBorder="1" applyProtection="1"/>
    <xf numFmtId="10" fontId="64" fillId="2" borderId="19" xfId="0" applyNumberFormat="1" applyFont="1" applyFill="1" applyBorder="1" applyProtection="1"/>
    <xf numFmtId="0" fontId="64" fillId="2" borderId="27" xfId="0" applyFont="1" applyFill="1" applyBorder="1" applyProtection="1"/>
    <xf numFmtId="0" fontId="64" fillId="2" borderId="26" xfId="0" applyFont="1" applyFill="1" applyBorder="1" applyProtection="1"/>
    <xf numFmtId="0" fontId="64" fillId="2" borderId="59" xfId="0" applyFont="1" applyFill="1" applyBorder="1" applyProtection="1"/>
    <xf numFmtId="0" fontId="27" fillId="2" borderId="0" xfId="0" applyFont="1" applyFill="1" applyAlignment="1" applyProtection="1">
      <alignment horizontal="center"/>
      <protection locked="0"/>
    </xf>
    <xf numFmtId="172" fontId="26" fillId="2" borderId="0" xfId="0" applyNumberFormat="1" applyFont="1" applyFill="1" applyBorder="1" applyAlignment="1" applyProtection="1">
      <alignment horizontal="right" vertical="center"/>
    </xf>
    <xf numFmtId="0" fontId="31" fillId="2" borderId="0" xfId="0" applyFont="1" applyFill="1" applyBorder="1" applyAlignment="1" applyProtection="1">
      <alignment horizontal="left"/>
    </xf>
    <xf numFmtId="1" fontId="64" fillId="5" borderId="0" xfId="0" applyNumberFormat="1" applyFont="1" applyFill="1" applyAlignment="1" applyProtection="1">
      <alignment horizontal="center" vertical="center"/>
    </xf>
    <xf numFmtId="0" fontId="31" fillId="2" borderId="10" xfId="0" applyFont="1" applyFill="1" applyBorder="1" applyAlignment="1" applyProtection="1">
      <alignment horizontal="right"/>
    </xf>
    <xf numFmtId="0" fontId="0" fillId="5" borderId="0" xfId="0" applyFill="1" applyAlignment="1" applyProtection="1">
      <alignment horizontal="center"/>
    </xf>
    <xf numFmtId="0" fontId="64" fillId="5" borderId="0" xfId="0" applyFont="1" applyFill="1" applyAlignment="1" applyProtection="1">
      <alignment horizontal="center"/>
    </xf>
    <xf numFmtId="0" fontId="64" fillId="4" borderId="0" xfId="0" applyFont="1" applyFill="1" applyProtection="1"/>
    <xf numFmtId="2" fontId="64" fillId="4" borderId="0" xfId="0" applyNumberFormat="1" applyFont="1" applyFill="1" applyProtection="1"/>
    <xf numFmtId="167" fontId="64" fillId="0" borderId="46" xfId="0" applyNumberFormat="1" applyFont="1" applyBorder="1" applyAlignment="1" applyProtection="1">
      <alignment vertical="center"/>
      <protection locked="0"/>
    </xf>
    <xf numFmtId="167" fontId="64" fillId="0" borderId="63" xfId="0" applyNumberFormat="1" applyFont="1" applyBorder="1" applyAlignment="1" applyProtection="1">
      <alignment vertical="center"/>
      <protection locked="0"/>
    </xf>
    <xf numFmtId="167" fontId="64" fillId="0" borderId="47" xfId="0" applyNumberFormat="1" applyFont="1" applyBorder="1" applyAlignment="1" applyProtection="1">
      <alignment vertical="center"/>
      <protection locked="0"/>
    </xf>
    <xf numFmtId="0" fontId="60" fillId="5" borderId="64" xfId="0" applyFont="1" applyFill="1" applyBorder="1" applyAlignment="1" applyProtection="1">
      <alignment horizontal="left" vertical="center"/>
    </xf>
    <xf numFmtId="0" fontId="60" fillId="5" borderId="64" xfId="0" applyFont="1" applyFill="1" applyBorder="1" applyProtection="1"/>
    <xf numFmtId="0" fontId="64" fillId="0" borderId="45" xfId="0" applyFont="1" applyBorder="1"/>
    <xf numFmtId="0" fontId="89" fillId="0" borderId="40" xfId="0" applyFont="1" applyBorder="1" applyProtection="1"/>
    <xf numFmtId="0" fontId="64" fillId="0" borderId="65" xfId="0" applyFont="1" applyBorder="1" applyProtection="1"/>
    <xf numFmtId="0" fontId="64" fillId="0" borderId="66" xfId="0" applyFont="1" applyBorder="1" applyProtection="1"/>
    <xf numFmtId="0" fontId="64" fillId="0" borderId="67" xfId="0" applyFont="1" applyBorder="1" applyProtection="1"/>
    <xf numFmtId="0" fontId="60" fillId="0" borderId="64" xfId="0" applyFont="1" applyFill="1" applyBorder="1" applyAlignment="1" applyProtection="1">
      <alignment horizontal="left" indent="4"/>
    </xf>
    <xf numFmtId="0" fontId="60" fillId="5" borderId="64" xfId="0" applyFont="1" applyFill="1" applyBorder="1" applyAlignment="1" applyProtection="1">
      <alignment horizontal="left" indent="4"/>
    </xf>
    <xf numFmtId="0" fontId="60" fillId="5" borderId="66" xfId="0" applyFont="1" applyFill="1" applyBorder="1" applyAlignment="1" applyProtection="1">
      <alignment horizontal="left" indent="4"/>
    </xf>
    <xf numFmtId="0" fontId="60" fillId="5" borderId="68" xfId="0" applyFont="1" applyFill="1" applyBorder="1" applyAlignment="1" applyProtection="1">
      <alignment horizontal="left" indent="4"/>
    </xf>
    <xf numFmtId="0" fontId="60" fillId="5" borderId="69" xfId="0" applyFont="1" applyFill="1" applyBorder="1" applyAlignment="1" applyProtection="1">
      <alignment horizontal="left" indent="4"/>
    </xf>
    <xf numFmtId="0" fontId="12" fillId="0" borderId="70" xfId="0" applyFont="1" applyBorder="1" applyProtection="1"/>
    <xf numFmtId="0" fontId="26" fillId="9" borderId="5" xfId="0" applyNumberFormat="1" applyFont="1" applyFill="1" applyBorder="1" applyAlignment="1" applyProtection="1">
      <alignment horizontal="center" vertical="center"/>
      <protection locked="0"/>
    </xf>
    <xf numFmtId="20" fontId="0" fillId="4" borderId="0" xfId="0" applyNumberFormat="1" applyFill="1" applyBorder="1" applyAlignment="1" applyProtection="1">
      <alignment horizontal="center"/>
    </xf>
    <xf numFmtId="20" fontId="12" fillId="4" borderId="0" xfId="0" applyNumberFormat="1" applyFont="1" applyFill="1" applyBorder="1" applyAlignment="1" applyProtection="1">
      <alignment horizontal="center"/>
    </xf>
    <xf numFmtId="0" fontId="21" fillId="4" borderId="0" xfId="0" applyFont="1" applyFill="1" applyBorder="1" applyAlignment="1" applyProtection="1">
      <alignment horizontal="center"/>
    </xf>
    <xf numFmtId="0" fontId="4" fillId="2" borderId="5" xfId="0" applyFont="1" applyFill="1" applyBorder="1" applyAlignment="1" applyProtection="1">
      <alignment horizontal="center" vertical="center"/>
      <protection locked="0"/>
    </xf>
    <xf numFmtId="0" fontId="92" fillId="4" borderId="0" xfId="0" applyFont="1" applyFill="1" applyProtection="1"/>
    <xf numFmtId="0" fontId="93" fillId="4" borderId="0" xfId="0" applyFont="1" applyFill="1" applyProtection="1"/>
    <xf numFmtId="10" fontId="93" fillId="4" borderId="0" xfId="0" applyNumberFormat="1" applyFont="1" applyFill="1" applyAlignment="1" applyProtection="1">
      <alignment horizontal="center" vertical="center"/>
    </xf>
    <xf numFmtId="4" fontId="93" fillId="4" borderId="0" xfId="0" applyNumberFormat="1" applyFont="1" applyFill="1" applyAlignment="1" applyProtection="1">
      <alignment horizontal="center" vertical="center"/>
    </xf>
    <xf numFmtId="0" fontId="93" fillId="4" borderId="0" xfId="0" applyFont="1" applyFill="1" applyAlignment="1" applyProtection="1">
      <alignment horizontal="center" vertical="center"/>
    </xf>
    <xf numFmtId="167" fontId="93" fillId="4" borderId="0" xfId="0" applyNumberFormat="1" applyFont="1" applyFill="1" applyBorder="1" applyAlignment="1" applyProtection="1">
      <alignment horizontal="center" vertical="center"/>
    </xf>
    <xf numFmtId="0" fontId="25" fillId="2" borderId="10" xfId="0" applyNumberFormat="1" applyFont="1" applyFill="1" applyBorder="1" applyAlignment="1" applyProtection="1">
      <alignment wrapText="1" shrinkToFit="1"/>
    </xf>
    <xf numFmtId="0" fontId="33" fillId="2" borderId="0" xfId="0" applyFont="1" applyFill="1" applyProtection="1"/>
    <xf numFmtId="49" fontId="36" fillId="2" borderId="0" xfId="0" applyNumberFormat="1" applyFont="1" applyFill="1" applyProtection="1"/>
    <xf numFmtId="49" fontId="33" fillId="2" borderId="0" xfId="0" applyNumberFormat="1" applyFont="1" applyFill="1" applyAlignment="1" applyProtection="1">
      <alignment horizontal="left" indent="1"/>
    </xf>
    <xf numFmtId="0" fontId="33" fillId="2" borderId="0" xfId="0" applyFont="1" applyFill="1" applyAlignment="1" applyProtection="1">
      <alignment horizontal="left" indent="1"/>
    </xf>
    <xf numFmtId="0" fontId="34" fillId="2" borderId="0" xfId="0" applyFont="1" applyFill="1" applyAlignment="1" applyProtection="1">
      <alignment horizontal="center"/>
    </xf>
    <xf numFmtId="0" fontId="25" fillId="2" borderId="0" xfId="0" applyFont="1" applyFill="1" applyAlignment="1" applyProtection="1">
      <alignment horizontal="center"/>
    </xf>
    <xf numFmtId="49" fontId="0" fillId="2" borderId="0" xfId="0" applyNumberFormat="1" applyFill="1" applyAlignment="1" applyProtection="1">
      <alignment horizontal="left"/>
    </xf>
    <xf numFmtId="0" fontId="25" fillId="2" borderId="0" xfId="0" applyFont="1" applyFill="1" applyBorder="1" applyProtection="1"/>
    <xf numFmtId="0" fontId="25" fillId="2" borderId="0" xfId="0" applyFont="1" applyFill="1" applyBorder="1" applyAlignment="1" applyProtection="1">
      <alignment horizontal="center"/>
    </xf>
    <xf numFmtId="0" fontId="9" fillId="2" borderId="10" xfId="0" applyFont="1" applyFill="1" applyBorder="1" applyAlignment="1" applyProtection="1">
      <alignment horizontal="left"/>
    </xf>
    <xf numFmtId="0" fontId="26" fillId="0" borderId="0" xfId="0" applyFont="1" applyAlignment="1" applyProtection="1">
      <alignment vertical="center"/>
    </xf>
    <xf numFmtId="0" fontId="3" fillId="2" borderId="0" xfId="0" applyFont="1" applyFill="1" applyAlignment="1" applyProtection="1">
      <alignment horizontal="left"/>
    </xf>
    <xf numFmtId="0" fontId="3" fillId="2" borderId="0" xfId="0" applyFont="1" applyFill="1" applyAlignment="1" applyProtection="1"/>
    <xf numFmtId="0" fontId="3" fillId="2" borderId="0" xfId="0" applyFont="1" applyFill="1" applyAlignment="1" applyProtection="1">
      <alignment horizontal="left" wrapText="1"/>
    </xf>
    <xf numFmtId="0" fontId="27" fillId="2" borderId="0" xfId="0" applyFont="1" applyFill="1" applyProtection="1"/>
    <xf numFmtId="0" fontId="96" fillId="2" borderId="0" xfId="0" applyFont="1" applyFill="1" applyProtection="1"/>
    <xf numFmtId="0" fontId="1" fillId="2" borderId="0" xfId="2" applyFill="1" applyAlignment="1">
      <alignment vertical="center"/>
    </xf>
    <xf numFmtId="0" fontId="45" fillId="2" borderId="0" xfId="2" applyFont="1" applyFill="1" applyAlignment="1">
      <alignment vertical="center"/>
    </xf>
    <xf numFmtId="0" fontId="9" fillId="2" borderId="0" xfId="2" applyFont="1" applyFill="1" applyAlignment="1">
      <alignment vertical="center"/>
    </xf>
    <xf numFmtId="0" fontId="64" fillId="2" borderId="0" xfId="2" applyFont="1" applyFill="1" applyAlignment="1">
      <alignment vertical="center"/>
    </xf>
    <xf numFmtId="0" fontId="9" fillId="2" borderId="0" xfId="2" applyFont="1" applyFill="1"/>
    <xf numFmtId="0" fontId="45" fillId="2" borderId="0" xfId="2" applyFont="1" applyFill="1"/>
    <xf numFmtId="0" fontId="26" fillId="2" borderId="0" xfId="2" applyFont="1" applyFill="1"/>
    <xf numFmtId="0" fontId="1" fillId="2" borderId="0" xfId="2" applyFill="1"/>
    <xf numFmtId="0" fontId="63" fillId="0" borderId="0" xfId="0" applyFont="1" applyBorder="1" applyAlignment="1" applyProtection="1">
      <alignment horizontal="center" vertical="center"/>
    </xf>
    <xf numFmtId="0" fontId="63" fillId="0" borderId="0" xfId="0" applyFont="1" applyProtection="1"/>
    <xf numFmtId="0" fontId="97" fillId="2" borderId="0" xfId="0" applyFont="1" applyFill="1" applyBorder="1" applyAlignment="1" applyProtection="1">
      <alignment horizontal="center"/>
    </xf>
    <xf numFmtId="0" fontId="63" fillId="2" borderId="0" xfId="0" applyFont="1" applyFill="1" applyProtection="1"/>
    <xf numFmtId="20" fontId="98" fillId="2" borderId="0" xfId="0" applyNumberFormat="1" applyFont="1" applyFill="1" applyAlignment="1" applyProtection="1">
      <alignment horizontal="center"/>
    </xf>
    <xf numFmtId="0" fontId="99" fillId="2" borderId="0" xfId="0" applyFont="1" applyFill="1" applyProtection="1"/>
    <xf numFmtId="0" fontId="98" fillId="2" borderId="0" xfId="0" applyFont="1" applyFill="1" applyProtection="1"/>
    <xf numFmtId="0" fontId="100" fillId="2" borderId="0" xfId="0" applyFont="1" applyFill="1" applyProtection="1"/>
    <xf numFmtId="0" fontId="62" fillId="2" borderId="0" xfId="0" applyFont="1" applyFill="1" applyProtection="1"/>
    <xf numFmtId="0" fontId="62" fillId="2" borderId="0" xfId="0" applyFont="1" applyFill="1" applyAlignment="1" applyProtection="1">
      <alignment horizontal="right"/>
    </xf>
    <xf numFmtId="0" fontId="62" fillId="2" borderId="0" xfId="0" applyFont="1" applyFill="1" applyAlignment="1" applyProtection="1">
      <alignment horizontal="left"/>
    </xf>
    <xf numFmtId="173" fontId="63" fillId="2" borderId="0" xfId="0" applyNumberFormat="1" applyFont="1" applyFill="1" applyBorder="1" applyAlignment="1" applyProtection="1">
      <alignment horizontal="left"/>
    </xf>
    <xf numFmtId="49" fontId="63" fillId="2" borderId="0" xfId="0" applyNumberFormat="1" applyFont="1" applyFill="1" applyBorder="1" applyAlignment="1" applyProtection="1">
      <alignment horizontal="left"/>
    </xf>
    <xf numFmtId="173" fontId="63" fillId="2" borderId="0" xfId="0" applyNumberFormat="1" applyFont="1" applyFill="1" applyBorder="1" applyAlignment="1" applyProtection="1">
      <alignment horizontal="left" wrapText="1"/>
    </xf>
    <xf numFmtId="0" fontId="62" fillId="2" borderId="0" xfId="0" applyFont="1" applyFill="1" applyAlignment="1" applyProtection="1">
      <alignment horizontal="left" vertical="center"/>
    </xf>
    <xf numFmtId="0" fontId="62" fillId="2" borderId="0" xfId="0" applyFont="1" applyFill="1" applyAlignment="1" applyProtection="1">
      <alignment horizontal="center" vertical="center"/>
    </xf>
    <xf numFmtId="0" fontId="62" fillId="2" borderId="0" xfId="0" applyFont="1" applyFill="1" applyAlignment="1" applyProtection="1">
      <alignment horizontal="center" wrapText="1"/>
    </xf>
    <xf numFmtId="0" fontId="63" fillId="0" borderId="0" xfId="0" applyFont="1" applyAlignment="1" applyProtection="1"/>
    <xf numFmtId="0" fontId="62" fillId="2" borderId="0" xfId="0" applyFont="1" applyFill="1" applyAlignment="1" applyProtection="1">
      <alignment horizontal="center"/>
    </xf>
    <xf numFmtId="0" fontId="62" fillId="2" borderId="0" xfId="0" applyFont="1" applyFill="1" applyAlignment="1" applyProtection="1">
      <alignment horizontal="left" vertical="top"/>
    </xf>
    <xf numFmtId="0" fontId="63" fillId="4" borderId="0" xfId="0" applyFont="1" applyFill="1" applyAlignment="1" applyProtection="1"/>
    <xf numFmtId="173" fontId="62" fillId="2" borderId="0" xfId="0" applyNumberFormat="1" applyFont="1" applyFill="1" applyBorder="1" applyAlignment="1" applyProtection="1">
      <alignment horizontal="left"/>
    </xf>
    <xf numFmtId="173" fontId="63" fillId="2" borderId="0" xfId="0" applyNumberFormat="1" applyFont="1" applyFill="1" applyBorder="1" applyAlignment="1" applyProtection="1">
      <alignment horizontal="center"/>
    </xf>
    <xf numFmtId="49" fontId="62" fillId="2" borderId="0" xfId="0" applyNumberFormat="1" applyFont="1" applyFill="1" applyBorder="1" applyAlignment="1" applyProtection="1">
      <alignment horizontal="center"/>
    </xf>
    <xf numFmtId="46" fontId="101" fillId="2" borderId="0" xfId="0" applyNumberFormat="1" applyFont="1" applyFill="1" applyBorder="1" applyAlignment="1" applyProtection="1">
      <alignment horizontal="center" vertical="center"/>
    </xf>
    <xf numFmtId="46" fontId="62" fillId="2" borderId="0" xfId="0" applyNumberFormat="1" applyFont="1" applyFill="1" applyBorder="1" applyAlignment="1" applyProtection="1">
      <alignment horizontal="center"/>
    </xf>
    <xf numFmtId="46" fontId="63" fillId="2" borderId="0" xfId="0" applyNumberFormat="1" applyFont="1" applyFill="1" applyBorder="1" applyAlignment="1" applyProtection="1">
      <alignment horizontal="center"/>
    </xf>
    <xf numFmtId="49" fontId="63" fillId="2" borderId="0" xfId="0" applyNumberFormat="1" applyFont="1" applyFill="1" applyProtection="1"/>
    <xf numFmtId="0" fontId="60" fillId="9" borderId="64" xfId="0" applyFont="1" applyFill="1" applyBorder="1" applyAlignment="1" applyProtection="1">
      <alignment horizontal="left" indent="4"/>
    </xf>
    <xf numFmtId="0" fontId="60" fillId="9" borderId="71" xfId="0" applyFont="1" applyFill="1" applyBorder="1" applyAlignment="1" applyProtection="1">
      <alignment horizontal="left" indent="4"/>
    </xf>
    <xf numFmtId="0" fontId="11" fillId="10" borderId="0" xfId="0" applyFont="1" applyFill="1" applyAlignment="1" applyProtection="1">
      <alignment horizontal="center"/>
      <protection locked="0"/>
    </xf>
    <xf numFmtId="49" fontId="36" fillId="10" borderId="0" xfId="0" applyNumberFormat="1" applyFont="1" applyFill="1" applyAlignment="1" applyProtection="1">
      <alignment horizontal="left"/>
      <protection locked="0"/>
    </xf>
    <xf numFmtId="49" fontId="0" fillId="10" borderId="0" xfId="0" applyNumberFormat="1" applyFill="1" applyAlignment="1" applyProtection="1">
      <alignment horizontal="left"/>
      <protection locked="0"/>
    </xf>
    <xf numFmtId="0" fontId="3" fillId="0" borderId="0" xfId="0" applyFont="1" applyAlignment="1">
      <alignment horizontal="right"/>
    </xf>
    <xf numFmtId="177" fontId="0" fillId="10" borderId="0" xfId="0" applyNumberFormat="1" applyFill="1"/>
    <xf numFmtId="0" fontId="3" fillId="0" borderId="0" xfId="0" applyFont="1"/>
    <xf numFmtId="0" fontId="0" fillId="10" borderId="0" xfId="0" applyFill="1"/>
    <xf numFmtId="0" fontId="9" fillId="5" borderId="5" xfId="0" applyFont="1" applyFill="1" applyBorder="1" applyProtection="1"/>
    <xf numFmtId="0" fontId="26" fillId="9" borderId="5" xfId="0" applyFont="1" applyFill="1" applyBorder="1" applyAlignment="1" applyProtection="1">
      <alignment horizontal="center" vertical="center"/>
    </xf>
    <xf numFmtId="0" fontId="26" fillId="9" borderId="5" xfId="0" applyFont="1" applyFill="1" applyBorder="1" applyAlignment="1" applyProtection="1">
      <alignment horizontal="left"/>
    </xf>
    <xf numFmtId="0" fontId="9" fillId="5" borderId="5" xfId="0" applyFont="1" applyFill="1" applyBorder="1" applyAlignment="1" applyProtection="1">
      <alignment horizontal="center"/>
    </xf>
    <xf numFmtId="0" fontId="9" fillId="3" borderId="5" xfId="0" applyFont="1" applyFill="1" applyBorder="1" applyProtection="1"/>
    <xf numFmtId="0" fontId="63" fillId="0" borderId="0" xfId="0" applyFont="1"/>
    <xf numFmtId="0" fontId="97" fillId="2" borderId="0" xfId="0" applyFont="1" applyFill="1" applyBorder="1" applyAlignment="1" applyProtection="1">
      <alignment horizontal="center" wrapText="1"/>
    </xf>
    <xf numFmtId="0" fontId="0" fillId="0" borderId="0" xfId="0" applyBorder="1" applyAlignment="1"/>
    <xf numFmtId="0" fontId="62" fillId="2" borderId="0" xfId="0" applyFont="1" applyFill="1" applyBorder="1" applyAlignment="1" applyProtection="1">
      <alignment horizontal="center" vertical="center"/>
    </xf>
    <xf numFmtId="0" fontId="63" fillId="0" borderId="0" xfId="0" applyFont="1" applyBorder="1" applyAlignment="1">
      <alignment horizontal="center" vertical="center"/>
    </xf>
    <xf numFmtId="0" fontId="63" fillId="0" borderId="72" xfId="0" applyFont="1" applyBorder="1" applyAlignment="1" applyProtection="1">
      <alignment horizontal="center" vertical="center"/>
    </xf>
    <xf numFmtId="0" fontId="35" fillId="0" borderId="0" xfId="0" applyFont="1" applyProtection="1"/>
    <xf numFmtId="167" fontId="64" fillId="0" borderId="73" xfId="0" applyNumberFormat="1" applyFont="1" applyFill="1" applyBorder="1" applyProtection="1">
      <protection locked="0"/>
    </xf>
    <xf numFmtId="167" fontId="64" fillId="0" borderId="49" xfId="0" applyNumberFormat="1" applyFont="1" applyFill="1" applyBorder="1" applyProtection="1">
      <protection locked="0"/>
    </xf>
    <xf numFmtId="0" fontId="64" fillId="0" borderId="70" xfId="0" applyFont="1" applyBorder="1" applyProtection="1"/>
    <xf numFmtId="167" fontId="64" fillId="0" borderId="63" xfId="0" applyNumberFormat="1" applyFont="1" applyBorder="1" applyProtection="1">
      <protection locked="0"/>
    </xf>
    <xf numFmtId="167" fontId="60" fillId="5" borderId="74" xfId="1" applyNumberFormat="1" applyFont="1" applyFill="1" applyBorder="1" applyProtection="1"/>
    <xf numFmtId="0" fontId="60" fillId="5" borderId="66" xfId="0" applyFont="1" applyFill="1" applyBorder="1" applyProtection="1"/>
    <xf numFmtId="0" fontId="0" fillId="3" borderId="39" xfId="0" applyFill="1" applyBorder="1" applyProtection="1"/>
    <xf numFmtId="0" fontId="64" fillId="3" borderId="75" xfId="0" applyFont="1" applyFill="1" applyBorder="1" applyProtection="1"/>
    <xf numFmtId="167" fontId="0" fillId="0" borderId="47" xfId="0" applyNumberFormat="1" applyBorder="1" applyAlignment="1" applyProtection="1">
      <alignment vertical="center"/>
      <protection locked="0"/>
    </xf>
    <xf numFmtId="167" fontId="60" fillId="4" borderId="47" xfId="0" applyNumberFormat="1" applyFont="1" applyFill="1" applyBorder="1" applyProtection="1">
      <protection locked="0"/>
    </xf>
    <xf numFmtId="0" fontId="0" fillId="3" borderId="64" xfId="0" applyFill="1" applyBorder="1" applyProtection="1"/>
    <xf numFmtId="167" fontId="64" fillId="0" borderId="46" xfId="0" applyNumberFormat="1" applyFont="1" applyFill="1" applyBorder="1" applyProtection="1">
      <protection locked="0"/>
    </xf>
    <xf numFmtId="167" fontId="0" fillId="0" borderId="48" xfId="0" applyNumberFormat="1" applyBorder="1" applyProtection="1">
      <protection locked="0"/>
    </xf>
    <xf numFmtId="167" fontId="64" fillId="0" borderId="76" xfId="0" applyNumberFormat="1" applyFont="1" applyBorder="1" applyProtection="1">
      <protection locked="0"/>
    </xf>
    <xf numFmtId="0" fontId="64" fillId="0" borderId="0" xfId="0" applyFont="1" applyBorder="1" applyProtection="1"/>
    <xf numFmtId="167" fontId="64" fillId="0" borderId="75" xfId="0" applyNumberFormat="1" applyFont="1" applyFill="1" applyBorder="1" applyProtection="1">
      <protection locked="0"/>
    </xf>
    <xf numFmtId="0" fontId="64" fillId="0" borderId="14" xfId="0" applyFont="1" applyBorder="1" applyProtection="1"/>
    <xf numFmtId="167" fontId="60" fillId="0" borderId="74" xfId="1" applyNumberFormat="1" applyFont="1" applyFill="1" applyBorder="1" applyProtection="1">
      <protection locked="0"/>
    </xf>
    <xf numFmtId="0" fontId="60" fillId="0" borderId="64" xfId="3" applyFont="1" applyFill="1" applyBorder="1" applyAlignment="1" applyProtection="1">
      <alignment horizontal="left" indent="4"/>
    </xf>
    <xf numFmtId="174" fontId="60" fillId="0" borderId="74" xfId="1" applyNumberFormat="1" applyFont="1" applyFill="1" applyBorder="1" applyProtection="1">
      <protection locked="0"/>
    </xf>
    <xf numFmtId="0" fontId="60" fillId="0" borderId="66" xfId="3" applyFont="1" applyFill="1" applyBorder="1" applyAlignment="1" applyProtection="1">
      <alignment horizontal="left" indent="4"/>
    </xf>
    <xf numFmtId="0" fontId="60" fillId="5" borderId="66" xfId="3" applyFont="1" applyFill="1" applyBorder="1" applyAlignment="1" applyProtection="1">
      <alignment horizontal="left" indent="4"/>
    </xf>
    <xf numFmtId="167" fontId="60" fillId="5" borderId="46" xfId="1" applyNumberFormat="1" applyFont="1" applyFill="1" applyBorder="1" applyProtection="1"/>
    <xf numFmtId="174" fontId="60" fillId="9" borderId="74" xfId="1" applyNumberFormat="1" applyFont="1" applyFill="1" applyBorder="1" applyProtection="1"/>
    <xf numFmtId="174" fontId="60" fillId="9" borderId="77" xfId="1" applyNumberFormat="1" applyFont="1" applyFill="1" applyBorder="1" applyProtection="1"/>
    <xf numFmtId="167" fontId="60" fillId="5" borderId="78" xfId="1" applyNumberFormat="1" applyFont="1" applyFill="1" applyBorder="1" applyProtection="1"/>
    <xf numFmtId="167" fontId="60" fillId="5" borderId="51" xfId="1" applyNumberFormat="1" applyFont="1" applyFill="1" applyBorder="1" applyProtection="1"/>
    <xf numFmtId="0" fontId="26" fillId="5" borderId="79" xfId="0" applyFont="1" applyFill="1" applyBorder="1" applyProtection="1"/>
    <xf numFmtId="168" fontId="9" fillId="5" borderId="80" xfId="0" applyNumberFormat="1" applyFont="1" applyFill="1" applyBorder="1" applyProtection="1"/>
    <xf numFmtId="0" fontId="31" fillId="5" borderId="79" xfId="0" applyFont="1" applyFill="1" applyBorder="1" applyProtection="1"/>
    <xf numFmtId="168" fontId="4" fillId="5" borderId="80" xfId="0" applyNumberFormat="1" applyFont="1" applyFill="1" applyBorder="1" applyProtection="1"/>
    <xf numFmtId="168" fontId="4" fillId="5" borderId="81" xfId="0" applyNumberFormat="1" applyFont="1" applyFill="1" applyBorder="1" applyProtection="1"/>
    <xf numFmtId="168" fontId="4" fillId="5" borderId="20" xfId="0" applyNumberFormat="1" applyFont="1" applyFill="1" applyBorder="1" applyProtection="1"/>
    <xf numFmtId="0" fontId="26" fillId="5" borderId="82" xfId="0" applyFont="1" applyFill="1" applyBorder="1" applyProtection="1"/>
    <xf numFmtId="168" fontId="9" fillId="5" borderId="12" xfId="0" applyNumberFormat="1" applyFont="1" applyFill="1" applyBorder="1" applyProtection="1"/>
    <xf numFmtId="168" fontId="91" fillId="5" borderId="83" xfId="0" applyNumberFormat="1" applyFont="1" applyFill="1" applyBorder="1" applyAlignment="1" applyProtection="1">
      <alignment horizontal="right" vertical="center"/>
    </xf>
    <xf numFmtId="168" fontId="91" fillId="5" borderId="84" xfId="0" applyNumberFormat="1" applyFont="1" applyFill="1" applyBorder="1" applyAlignment="1" applyProtection="1">
      <alignment horizontal="right" vertical="center"/>
    </xf>
    <xf numFmtId="0" fontId="31" fillId="5" borderId="82" xfId="0" applyFont="1" applyFill="1" applyBorder="1" applyProtection="1"/>
    <xf numFmtId="168" fontId="4" fillId="5" borderId="12" xfId="0" applyNumberFormat="1" applyFont="1" applyFill="1" applyBorder="1" applyProtection="1"/>
    <xf numFmtId="168" fontId="9" fillId="5" borderId="20" xfId="0" applyNumberFormat="1" applyFont="1" applyFill="1" applyBorder="1" applyProtection="1"/>
    <xf numFmtId="168" fontId="4" fillId="5" borderId="85" xfId="0" applyNumberFormat="1" applyFont="1" applyFill="1" applyBorder="1" applyProtection="1"/>
    <xf numFmtId="0" fontId="26" fillId="5" borderId="79" xfId="0" applyFont="1" applyFill="1" applyBorder="1" applyAlignment="1" applyProtection="1">
      <alignment horizontal="left" vertical="center"/>
    </xf>
    <xf numFmtId="14" fontId="67" fillId="2" borderId="5" xfId="0" applyNumberFormat="1" applyFont="1" applyFill="1" applyBorder="1" applyAlignment="1" applyProtection="1">
      <alignment horizontal="center"/>
      <protection locked="0"/>
    </xf>
    <xf numFmtId="0" fontId="67" fillId="2" borderId="5" xfId="0" applyFont="1" applyFill="1" applyBorder="1" applyAlignment="1" applyProtection="1">
      <alignment horizontal="center"/>
      <protection locked="0"/>
    </xf>
    <xf numFmtId="0" fontId="67" fillId="2" borderId="0" xfId="0" applyFont="1" applyFill="1" applyBorder="1" applyAlignment="1" applyProtection="1">
      <alignment horizontal="center" vertical="center" textRotation="91"/>
    </xf>
    <xf numFmtId="0" fontId="67" fillId="7" borderId="0" xfId="0" applyFont="1" applyFill="1" applyBorder="1" applyAlignment="1" applyProtection="1">
      <alignment horizontal="center"/>
    </xf>
    <xf numFmtId="0" fontId="67" fillId="8" borderId="0" xfId="0" applyFont="1" applyFill="1" applyBorder="1" applyAlignment="1" applyProtection="1">
      <alignment horizontal="center"/>
    </xf>
    <xf numFmtId="46" fontId="67" fillId="2" borderId="5" xfId="0" applyNumberFormat="1" applyFont="1" applyFill="1" applyBorder="1" applyAlignment="1" applyProtection="1">
      <alignment horizontal="center"/>
      <protection locked="0"/>
    </xf>
    <xf numFmtId="46" fontId="67" fillId="5" borderId="5" xfId="0" applyNumberFormat="1" applyFont="1" applyFill="1" applyBorder="1" applyAlignment="1" applyProtection="1">
      <alignment horizontal="center"/>
    </xf>
    <xf numFmtId="46" fontId="67" fillId="2" borderId="3" xfId="0" applyNumberFormat="1" applyFont="1" applyFill="1" applyBorder="1" applyAlignment="1" applyProtection="1">
      <alignment horizontal="center"/>
    </xf>
    <xf numFmtId="46" fontId="67" fillId="5" borderId="4" xfId="0" applyNumberFormat="1" applyFont="1" applyFill="1" applyBorder="1" applyAlignment="1" applyProtection="1">
      <alignment horizontal="center"/>
    </xf>
    <xf numFmtId="49" fontId="67" fillId="2" borderId="0" xfId="0" applyNumberFormat="1" applyFont="1" applyFill="1" applyBorder="1" applyAlignment="1" applyProtection="1">
      <alignment horizontal="center" vertical="center" textRotation="91"/>
    </xf>
    <xf numFmtId="2" fontId="66" fillId="5" borderId="1" xfId="0" applyNumberFormat="1" applyFont="1" applyFill="1" applyBorder="1" applyAlignment="1" applyProtection="1">
      <alignment horizontal="center"/>
    </xf>
    <xf numFmtId="2" fontId="66" fillId="5" borderId="5" xfId="0" applyNumberFormat="1" applyFont="1" applyFill="1" applyBorder="1" applyProtection="1"/>
    <xf numFmtId="0" fontId="67" fillId="2" borderId="0" xfId="0" applyFont="1" applyFill="1" applyProtection="1"/>
    <xf numFmtId="46" fontId="66" fillId="5" borderId="5" xfId="0" applyNumberFormat="1" applyFont="1" applyFill="1" applyBorder="1" applyAlignment="1" applyProtection="1">
      <alignment horizontal="center"/>
    </xf>
    <xf numFmtId="46" fontId="66" fillId="5" borderId="86" xfId="0" applyNumberFormat="1" applyFont="1" applyFill="1" applyBorder="1" applyAlignment="1" applyProtection="1">
      <alignment horizontal="center"/>
    </xf>
    <xf numFmtId="46" fontId="66" fillId="5" borderId="4" xfId="0" applyNumberFormat="1" applyFont="1" applyFill="1" applyBorder="1" applyAlignment="1" applyProtection="1">
      <alignment horizontal="center"/>
    </xf>
    <xf numFmtId="46" fontId="66" fillId="2" borderId="3" xfId="0" applyNumberFormat="1" applyFont="1" applyFill="1" applyBorder="1" applyAlignment="1" applyProtection="1">
      <alignment horizontal="center"/>
    </xf>
    <xf numFmtId="0" fontId="103" fillId="2" borderId="5" xfId="0" applyFont="1" applyFill="1" applyBorder="1" applyAlignment="1" applyProtection="1">
      <alignment horizontal="center"/>
      <protection locked="0"/>
    </xf>
    <xf numFmtId="0" fontId="103" fillId="2" borderId="0" xfId="0" applyFont="1" applyFill="1" applyBorder="1" applyAlignment="1" applyProtection="1">
      <alignment horizontal="center" vertical="center" textRotation="91"/>
    </xf>
    <xf numFmtId="0" fontId="103" fillId="7" borderId="0" xfId="0" applyFont="1" applyFill="1" applyBorder="1" applyAlignment="1" applyProtection="1">
      <alignment horizontal="center"/>
    </xf>
    <xf numFmtId="0" fontId="103" fillId="8" borderId="0" xfId="0" applyFont="1" applyFill="1" applyBorder="1" applyAlignment="1" applyProtection="1">
      <alignment horizontal="center"/>
    </xf>
    <xf numFmtId="46" fontId="44" fillId="2" borderId="5" xfId="0" applyNumberFormat="1" applyFont="1" applyFill="1" applyBorder="1" applyAlignment="1" applyProtection="1">
      <alignment horizontal="center"/>
      <protection locked="0"/>
    </xf>
    <xf numFmtId="46" fontId="44" fillId="5" borderId="5" xfId="0" applyNumberFormat="1" applyFont="1" applyFill="1" applyBorder="1" applyAlignment="1" applyProtection="1">
      <alignment horizontal="center"/>
    </xf>
    <xf numFmtId="0" fontId="44" fillId="2" borderId="5" xfId="0" applyFont="1" applyFill="1" applyBorder="1" applyAlignment="1" applyProtection="1">
      <alignment horizontal="center"/>
      <protection locked="0"/>
    </xf>
    <xf numFmtId="46" fontId="44" fillId="2" borderId="4" xfId="0" applyNumberFormat="1" applyFont="1" applyFill="1" applyBorder="1" applyAlignment="1" applyProtection="1">
      <alignment horizontal="center"/>
      <protection locked="0"/>
    </xf>
    <xf numFmtId="46" fontId="44" fillId="2" borderId="3" xfId="0" applyNumberFormat="1" applyFont="1" applyFill="1" applyBorder="1" applyAlignment="1" applyProtection="1">
      <alignment horizontal="center"/>
    </xf>
    <xf numFmtId="46" fontId="44" fillId="5" borderId="4" xfId="0" applyNumberFormat="1" applyFont="1" applyFill="1" applyBorder="1" applyAlignment="1" applyProtection="1">
      <alignment horizontal="center"/>
    </xf>
    <xf numFmtId="14" fontId="103" fillId="2" borderId="5" xfId="0" applyNumberFormat="1" applyFont="1" applyFill="1" applyBorder="1" applyAlignment="1" applyProtection="1">
      <alignment horizontal="center"/>
      <protection locked="0"/>
    </xf>
    <xf numFmtId="49" fontId="103" fillId="2" borderId="0" xfId="0" applyNumberFormat="1" applyFont="1" applyFill="1" applyBorder="1" applyAlignment="1" applyProtection="1">
      <alignment horizontal="center" vertical="center" textRotation="91"/>
    </xf>
    <xf numFmtId="0" fontId="103" fillId="2" borderId="0" xfId="0" applyFont="1" applyFill="1" applyBorder="1" applyAlignment="1" applyProtection="1">
      <alignment horizontal="center"/>
    </xf>
    <xf numFmtId="46" fontId="44" fillId="2" borderId="86" xfId="0" applyNumberFormat="1" applyFont="1" applyFill="1" applyBorder="1" applyAlignment="1" applyProtection="1">
      <alignment horizontal="center"/>
      <protection locked="0"/>
    </xf>
    <xf numFmtId="46" fontId="44" fillId="2" borderId="27" xfId="0" applyNumberFormat="1" applyFont="1" applyFill="1" applyBorder="1" applyAlignment="1" applyProtection="1">
      <alignment horizontal="center"/>
      <protection locked="0"/>
    </xf>
    <xf numFmtId="46" fontId="44" fillId="2" borderId="1" xfId="0" applyNumberFormat="1" applyFont="1" applyFill="1" applyBorder="1" applyAlignment="1" applyProtection="1">
      <alignment horizontal="center"/>
      <protection locked="0"/>
    </xf>
    <xf numFmtId="2" fontId="104" fillId="5" borderId="1" xfId="0" applyNumberFormat="1" applyFont="1" applyFill="1" applyBorder="1" applyAlignment="1" applyProtection="1">
      <alignment horizontal="center"/>
    </xf>
    <xf numFmtId="0" fontId="103" fillId="2" borderId="0" xfId="0" applyFont="1" applyFill="1" applyProtection="1"/>
    <xf numFmtId="46" fontId="104" fillId="5" borderId="86" xfId="0" applyNumberFormat="1" applyFont="1" applyFill="1" applyBorder="1" applyAlignment="1" applyProtection="1">
      <alignment horizontal="center"/>
    </xf>
    <xf numFmtId="46" fontId="104" fillId="5" borderId="58" xfId="0" applyNumberFormat="1" applyFont="1" applyFill="1" applyBorder="1" applyAlignment="1" applyProtection="1">
      <alignment horizontal="center"/>
    </xf>
    <xf numFmtId="46" fontId="104" fillId="5" borderId="4" xfId="0" applyNumberFormat="1" applyFont="1" applyFill="1" applyBorder="1" applyAlignment="1" applyProtection="1">
      <alignment horizontal="center"/>
    </xf>
    <xf numFmtId="46" fontId="104" fillId="5" borderId="5" xfId="0" applyNumberFormat="1" applyFont="1" applyFill="1" applyBorder="1" applyAlignment="1" applyProtection="1">
      <alignment horizontal="center"/>
    </xf>
    <xf numFmtId="46" fontId="104" fillId="2" borderId="3" xfId="0" applyNumberFormat="1" applyFont="1" applyFill="1" applyBorder="1" applyAlignment="1" applyProtection="1">
      <alignment horizontal="center"/>
    </xf>
    <xf numFmtId="46" fontId="44" fillId="5" borderId="86" xfId="0" applyNumberFormat="1" applyFont="1" applyFill="1" applyBorder="1" applyAlignment="1" applyProtection="1">
      <alignment horizontal="center"/>
    </xf>
    <xf numFmtId="49" fontId="103" fillId="2" borderId="0" xfId="0" applyNumberFormat="1" applyFont="1" applyFill="1" applyBorder="1" applyAlignment="1" applyProtection="1">
      <alignment horizontal="center"/>
    </xf>
    <xf numFmtId="2" fontId="104" fillId="5" borderId="4" xfId="0" applyNumberFormat="1" applyFont="1" applyFill="1" applyBorder="1" applyAlignment="1" applyProtection="1">
      <alignment horizontal="center"/>
    </xf>
    <xf numFmtId="0" fontId="67" fillId="2" borderId="0" xfId="0" applyFont="1" applyFill="1" applyBorder="1" applyAlignment="1" applyProtection="1">
      <alignment horizontal="center"/>
    </xf>
    <xf numFmtId="46" fontId="67" fillId="2" borderId="4" xfId="0" applyNumberFormat="1" applyFont="1" applyFill="1" applyBorder="1" applyAlignment="1" applyProtection="1">
      <alignment horizontal="center"/>
      <protection locked="0"/>
    </xf>
    <xf numFmtId="46" fontId="67" fillId="5" borderId="86" xfId="0" applyNumberFormat="1" applyFont="1" applyFill="1" applyBorder="1" applyAlignment="1" applyProtection="1">
      <alignment horizontal="center"/>
    </xf>
    <xf numFmtId="49" fontId="67" fillId="2" borderId="0" xfId="0" applyNumberFormat="1" applyFont="1" applyFill="1" applyBorder="1" applyAlignment="1" applyProtection="1">
      <alignment horizontal="center"/>
    </xf>
    <xf numFmtId="46" fontId="67" fillId="2" borderId="1" xfId="0" applyNumberFormat="1" applyFont="1" applyFill="1" applyBorder="1" applyAlignment="1" applyProtection="1">
      <alignment horizontal="center"/>
      <protection locked="0"/>
    </xf>
    <xf numFmtId="2" fontId="66" fillId="5" borderId="3" xfId="0" applyNumberFormat="1" applyFont="1" applyFill="1" applyBorder="1" applyAlignment="1" applyProtection="1">
      <alignment horizontal="center"/>
    </xf>
    <xf numFmtId="46" fontId="66" fillId="2" borderId="1" xfId="0" applyNumberFormat="1" applyFont="1" applyFill="1" applyBorder="1" applyAlignment="1" applyProtection="1">
      <alignment horizontal="center"/>
    </xf>
    <xf numFmtId="46" fontId="33" fillId="5" borderId="5" xfId="0" applyNumberFormat="1" applyFont="1" applyFill="1" applyBorder="1" applyAlignment="1" applyProtection="1">
      <alignment horizontal="center"/>
    </xf>
    <xf numFmtId="0" fontId="11" fillId="0" borderId="0" xfId="0" applyFont="1" applyAlignment="1" applyProtection="1">
      <alignment horizontal="center" vertical="center"/>
    </xf>
    <xf numFmtId="0" fontId="0" fillId="2" borderId="0" xfId="0" applyFill="1" applyBorder="1" applyAlignment="1" applyProtection="1">
      <alignment horizontal="center" vertical="center"/>
    </xf>
    <xf numFmtId="0" fontId="63" fillId="5" borderId="0" xfId="0" applyFont="1" applyFill="1" applyAlignment="1" applyProtection="1">
      <alignment horizontal="right" vertical="center"/>
    </xf>
    <xf numFmtId="0" fontId="60" fillId="0" borderId="14" xfId="0" applyFont="1" applyBorder="1" applyProtection="1">
      <protection locked="0"/>
    </xf>
    <xf numFmtId="167" fontId="60" fillId="3" borderId="47" xfId="0" applyNumberFormat="1" applyFont="1" applyFill="1" applyBorder="1" applyProtection="1"/>
    <xf numFmtId="0" fontId="60" fillId="0" borderId="41" xfId="0" applyFont="1" applyBorder="1" applyProtection="1"/>
    <xf numFmtId="0" fontId="60" fillId="0" borderId="41" xfId="0" applyFont="1" applyBorder="1" applyProtection="1">
      <protection locked="0"/>
    </xf>
    <xf numFmtId="167" fontId="60" fillId="3" borderId="63" xfId="0" applyNumberFormat="1" applyFont="1" applyFill="1" applyBorder="1" applyAlignment="1" applyProtection="1">
      <alignment vertical="center"/>
    </xf>
    <xf numFmtId="167" fontId="60" fillId="5" borderId="74" xfId="1" applyNumberFormat="1" applyFont="1" applyFill="1" applyBorder="1" applyAlignment="1" applyProtection="1">
      <alignment wrapText="1"/>
    </xf>
    <xf numFmtId="0" fontId="64" fillId="0" borderId="87" xfId="0" applyFont="1" applyBorder="1" applyAlignment="1" applyProtection="1">
      <alignment horizontal="left"/>
      <protection locked="0"/>
    </xf>
    <xf numFmtId="0" fontId="64" fillId="0" borderId="29" xfId="0" applyFont="1" applyBorder="1" applyAlignment="1" applyProtection="1">
      <alignment horizontal="left"/>
      <protection locked="0"/>
    </xf>
    <xf numFmtId="0" fontId="64" fillId="0" borderId="88" xfId="0" applyFont="1" applyBorder="1" applyAlignment="1" applyProtection="1">
      <alignment horizontal="left"/>
      <protection locked="0"/>
    </xf>
    <xf numFmtId="0" fontId="64" fillId="0" borderId="89" xfId="0" applyFont="1" applyBorder="1" applyAlignment="1" applyProtection="1">
      <alignment horizontal="left"/>
      <protection locked="0"/>
    </xf>
    <xf numFmtId="0" fontId="60" fillId="0" borderId="90" xfId="0" applyFont="1" applyBorder="1" applyProtection="1"/>
    <xf numFmtId="0" fontId="64" fillId="0" borderId="91" xfId="0" applyFont="1" applyBorder="1" applyProtection="1"/>
    <xf numFmtId="0" fontId="67" fillId="0" borderId="0" xfId="0" applyFont="1" applyProtection="1"/>
    <xf numFmtId="0" fontId="65" fillId="0" borderId="0" xfId="0" applyFont="1" applyProtection="1"/>
    <xf numFmtId="0" fontId="3" fillId="0" borderId="0" xfId="0" applyFont="1" applyProtection="1"/>
    <xf numFmtId="0" fontId="9" fillId="4" borderId="0" xfId="0" applyFont="1" applyFill="1" applyBorder="1" applyAlignment="1" applyProtection="1"/>
    <xf numFmtId="0" fontId="64" fillId="0" borderId="5" xfId="0" applyFont="1" applyBorder="1" applyProtection="1"/>
    <xf numFmtId="167" fontId="64" fillId="0" borderId="5" xfId="0" applyNumberFormat="1" applyFont="1" applyBorder="1" applyProtection="1">
      <protection locked="0"/>
    </xf>
    <xf numFmtId="0" fontId="60" fillId="5" borderId="5" xfId="0" applyFont="1" applyFill="1" applyBorder="1" applyAlignment="1" applyProtection="1">
      <alignment horizontal="left" vertical="center"/>
    </xf>
    <xf numFmtId="167" fontId="60" fillId="5" borderId="5" xfId="0" applyNumberFormat="1" applyFont="1" applyFill="1" applyBorder="1" applyProtection="1"/>
    <xf numFmtId="0" fontId="64" fillId="0" borderId="5" xfId="0" applyFont="1" applyBorder="1" applyAlignment="1" applyProtection="1">
      <alignment horizontal="left"/>
      <protection locked="0"/>
    </xf>
    <xf numFmtId="0" fontId="60" fillId="5" borderId="5" xfId="0" applyFont="1" applyFill="1" applyBorder="1" applyProtection="1"/>
    <xf numFmtId="0" fontId="60" fillId="5" borderId="5" xfId="0" applyFont="1" applyFill="1" applyBorder="1" applyAlignment="1" applyProtection="1">
      <alignment horizontal="left" indent="4"/>
    </xf>
    <xf numFmtId="0" fontId="9" fillId="10" borderId="0" xfId="0" applyFont="1" applyFill="1" applyProtection="1">
      <protection locked="0"/>
    </xf>
    <xf numFmtId="0" fontId="27" fillId="3" borderId="86" xfId="0" applyFont="1" applyFill="1" applyBorder="1" applyAlignment="1" applyProtection="1">
      <alignment horizontal="center" vertical="center"/>
    </xf>
    <xf numFmtId="0" fontId="58" fillId="2" borderId="5" xfId="0" applyFont="1" applyFill="1" applyBorder="1" applyProtection="1">
      <protection locked="0"/>
    </xf>
    <xf numFmtId="0" fontId="58" fillId="2" borderId="5" xfId="0" applyFont="1" applyFill="1" applyBorder="1" applyAlignment="1" applyProtection="1">
      <alignment horizontal="center"/>
      <protection locked="0"/>
    </xf>
    <xf numFmtId="0" fontId="107" fillId="2" borderId="0" xfId="0" applyFont="1" applyFill="1" applyBorder="1" applyAlignment="1" applyProtection="1">
      <alignment horizontal="left" vertical="center"/>
    </xf>
    <xf numFmtId="0" fontId="108" fillId="2" borderId="60" xfId="0" applyFont="1" applyFill="1" applyBorder="1" applyAlignment="1" applyProtection="1">
      <alignment horizontal="center"/>
    </xf>
    <xf numFmtId="0" fontId="108" fillId="2" borderId="0" xfId="0" applyFont="1" applyFill="1" applyBorder="1" applyAlignment="1" applyProtection="1">
      <alignment horizontal="center"/>
    </xf>
    <xf numFmtId="0" fontId="13" fillId="2" borderId="0" xfId="0" applyFont="1" applyFill="1" applyBorder="1" applyAlignment="1" applyProtection="1">
      <alignment horizontal="center"/>
    </xf>
    <xf numFmtId="0" fontId="110" fillId="2" borderId="0" xfId="0" applyFont="1" applyFill="1" applyBorder="1" applyAlignment="1" applyProtection="1">
      <alignment horizontal="left" vertical="center"/>
    </xf>
    <xf numFmtId="0" fontId="106" fillId="2" borderId="0" xfId="0" applyFont="1" applyFill="1" applyBorder="1" applyAlignment="1" applyProtection="1">
      <alignment horizontal="center"/>
    </xf>
    <xf numFmtId="0" fontId="0" fillId="2" borderId="0" xfId="0" applyFill="1" applyBorder="1" applyAlignment="1" applyProtection="1">
      <alignment horizontal="center" vertical="center" wrapText="1"/>
    </xf>
    <xf numFmtId="0" fontId="112" fillId="2" borderId="0" xfId="0" applyFont="1" applyFill="1" applyBorder="1" applyAlignment="1" applyProtection="1">
      <alignment horizontal="center" vertical="center"/>
    </xf>
    <xf numFmtId="0" fontId="112" fillId="2" borderId="0" xfId="0" applyFont="1" applyFill="1" applyBorder="1" applyAlignment="1" applyProtection="1">
      <alignment horizontal="center"/>
    </xf>
    <xf numFmtId="14" fontId="112" fillId="2" borderId="0" xfId="0" applyNumberFormat="1" applyFont="1" applyFill="1" applyBorder="1" applyProtection="1"/>
    <xf numFmtId="0" fontId="112" fillId="2" borderId="0" xfId="0" applyFont="1" applyFill="1" applyBorder="1" applyProtection="1"/>
    <xf numFmtId="0" fontId="108" fillId="2" borderId="0" xfId="0" applyFont="1" applyFill="1" applyBorder="1" applyProtection="1"/>
    <xf numFmtId="168" fontId="64" fillId="5" borderId="5" xfId="0" applyNumberFormat="1" applyFont="1" applyFill="1" applyBorder="1" applyAlignment="1" applyProtection="1">
      <alignment horizontal="center"/>
    </xf>
    <xf numFmtId="0" fontId="109" fillId="5" borderId="86" xfId="0" applyFont="1" applyFill="1" applyBorder="1" applyAlignment="1" applyProtection="1">
      <alignment horizontal="center" vertical="center"/>
    </xf>
    <xf numFmtId="4" fontId="109" fillId="3" borderId="5" xfId="0" applyNumberFormat="1" applyFont="1" applyFill="1" applyBorder="1" applyAlignment="1" applyProtection="1">
      <alignment horizontal="center"/>
    </xf>
    <xf numFmtId="178" fontId="58" fillId="2" borderId="5" xfId="0" applyNumberFormat="1" applyFont="1" applyFill="1" applyBorder="1" applyAlignment="1" applyProtection="1">
      <alignment horizontal="center" vertical="center"/>
      <protection locked="0"/>
    </xf>
    <xf numFmtId="167" fontId="64" fillId="2" borderId="5" xfId="0" applyNumberFormat="1" applyFont="1" applyFill="1" applyBorder="1" applyAlignment="1" applyProtection="1">
      <alignment horizontal="center" vertical="center"/>
      <protection locked="0"/>
    </xf>
    <xf numFmtId="0" fontId="58" fillId="2" borderId="5" xfId="0" applyFont="1" applyFill="1" applyBorder="1" applyAlignment="1" applyProtection="1">
      <alignment horizontal="center" vertical="center"/>
      <protection locked="0"/>
    </xf>
    <xf numFmtId="0" fontId="27" fillId="4" borderId="0" xfId="0" applyFont="1" applyFill="1" applyAlignment="1" applyProtection="1">
      <alignment horizontal="center" vertical="center"/>
    </xf>
    <xf numFmtId="167" fontId="60" fillId="5" borderId="5" xfId="0" applyNumberFormat="1" applyFont="1" applyFill="1" applyBorder="1" applyAlignment="1" applyProtection="1">
      <alignment horizontal="center" vertical="center"/>
    </xf>
    <xf numFmtId="0" fontId="113" fillId="2" borderId="0" xfId="0" applyFont="1" applyFill="1" applyBorder="1" applyAlignment="1" applyProtection="1">
      <alignment horizontal="center" vertical="center" wrapText="1"/>
    </xf>
    <xf numFmtId="0" fontId="62" fillId="0" borderId="0" xfId="0" applyFont="1" applyProtection="1"/>
    <xf numFmtId="0" fontId="4" fillId="2" borderId="5" xfId="0" applyFont="1" applyFill="1" applyBorder="1" applyAlignment="1" applyProtection="1">
      <alignment horizontal="center"/>
      <protection locked="0"/>
    </xf>
    <xf numFmtId="0" fontId="64" fillId="0" borderId="14" xfId="0" applyFont="1" applyBorder="1" applyAlignment="1" applyProtection="1">
      <alignment horizontal="left"/>
      <protection locked="0"/>
    </xf>
    <xf numFmtId="0" fontId="60" fillId="0" borderId="88" xfId="0" applyFont="1" applyBorder="1" applyProtection="1"/>
    <xf numFmtId="0" fontId="9" fillId="0" borderId="0" xfId="0" applyFont="1" applyAlignment="1" applyProtection="1">
      <alignment horizontal="left"/>
    </xf>
    <xf numFmtId="0" fontId="78" fillId="9" borderId="98" xfId="0" applyFont="1" applyFill="1" applyBorder="1" applyAlignment="1" applyProtection="1">
      <alignment horizontal="center" vertical="center"/>
    </xf>
    <xf numFmtId="0" fontId="78" fillId="9" borderId="99" xfId="0" applyFont="1" applyFill="1" applyBorder="1" applyAlignment="1" applyProtection="1">
      <alignment horizontal="center" vertical="center"/>
    </xf>
    <xf numFmtId="0" fontId="79" fillId="9" borderId="99" xfId="0" applyFont="1" applyFill="1" applyBorder="1" applyAlignment="1"/>
    <xf numFmtId="0" fontId="79" fillId="9" borderId="100" xfId="0" applyFont="1" applyFill="1" applyBorder="1" applyAlignment="1"/>
    <xf numFmtId="0" fontId="62" fillId="2" borderId="0" xfId="0" applyFont="1" applyFill="1" applyAlignment="1" applyProtection="1">
      <alignment horizontal="left" vertical="center" wrapText="1"/>
    </xf>
    <xf numFmtId="0" fontId="63" fillId="0" borderId="0" xfId="0" applyFont="1"/>
    <xf numFmtId="0" fontId="62" fillId="2" borderId="0" xfId="0" applyFont="1" applyFill="1" applyAlignment="1" applyProtection="1">
      <alignment horizontal="left" vertical="center"/>
    </xf>
    <xf numFmtId="0" fontId="63" fillId="0" borderId="0" xfId="0" applyFont="1" applyAlignment="1" applyProtection="1"/>
    <xf numFmtId="173" fontId="63" fillId="2" borderId="0" xfId="0" applyNumberFormat="1" applyFont="1" applyFill="1" applyBorder="1" applyAlignment="1" applyProtection="1">
      <alignment horizontal="left" wrapText="1"/>
    </xf>
    <xf numFmtId="0" fontId="62" fillId="2" borderId="0" xfId="0" applyFont="1" applyFill="1" applyAlignment="1" applyProtection="1">
      <alignment horizontal="left" wrapText="1"/>
    </xf>
    <xf numFmtId="0" fontId="63" fillId="0" borderId="0" xfId="0" applyFont="1" applyAlignment="1" applyProtection="1">
      <alignment horizontal="left" vertical="center"/>
    </xf>
    <xf numFmtId="0" fontId="0" fillId="0" borderId="0" xfId="0"/>
    <xf numFmtId="0" fontId="94" fillId="2" borderId="0" xfId="2" applyFont="1" applyFill="1" applyAlignment="1">
      <alignment horizontal="center" vertical="center"/>
    </xf>
    <xf numFmtId="0" fontId="102" fillId="2" borderId="0" xfId="2" applyFont="1" applyFill="1" applyAlignment="1">
      <alignment horizontal="center" vertical="center"/>
    </xf>
    <xf numFmtId="0" fontId="95" fillId="2" borderId="0" xfId="2" applyFont="1" applyFill="1" applyAlignment="1">
      <alignment horizontal="center" vertical="center"/>
    </xf>
    <xf numFmtId="0" fontId="34" fillId="2" borderId="0" xfId="2" applyFont="1" applyFill="1" applyAlignment="1">
      <alignment horizontal="center" vertical="center"/>
    </xf>
    <xf numFmtId="49" fontId="36" fillId="10" borderId="0" xfId="0" applyNumberFormat="1" applyFont="1" applyFill="1" applyAlignment="1" applyProtection="1">
      <alignment horizontal="left"/>
      <protection locked="0"/>
    </xf>
    <xf numFmtId="49" fontId="0" fillId="10" borderId="0" xfId="0" applyNumberFormat="1" applyFill="1" applyAlignment="1" applyProtection="1">
      <alignment horizontal="left"/>
      <protection locked="0"/>
    </xf>
    <xf numFmtId="0" fontId="90" fillId="11" borderId="0" xfId="0" applyFont="1" applyFill="1" applyAlignment="1" applyProtection="1">
      <alignment horizontal="center" vertical="center"/>
    </xf>
    <xf numFmtId="0" fontId="35" fillId="2" borderId="39" xfId="0" applyFont="1" applyFill="1" applyBorder="1" applyAlignment="1" applyProtection="1">
      <alignment wrapText="1"/>
    </xf>
    <xf numFmtId="0" fontId="35" fillId="0" borderId="0" xfId="0" applyFont="1" applyAlignment="1">
      <alignment wrapText="1"/>
    </xf>
    <xf numFmtId="0" fontId="35" fillId="0" borderId="39" xfId="0" applyFont="1" applyBorder="1" applyAlignment="1">
      <alignment wrapText="1"/>
    </xf>
    <xf numFmtId="0" fontId="35" fillId="0" borderId="39" xfId="0" applyFont="1" applyBorder="1" applyAlignment="1"/>
    <xf numFmtId="0" fontId="35" fillId="0" borderId="0" xfId="0" applyFont="1" applyAlignment="1"/>
    <xf numFmtId="0" fontId="31" fillId="2" borderId="12" xfId="0" applyFont="1" applyFill="1" applyBorder="1" applyAlignment="1" applyProtection="1">
      <alignment horizontal="center" vertical="center" wrapText="1"/>
    </xf>
    <xf numFmtId="0" fontId="31" fillId="2" borderId="101" xfId="0" applyFont="1" applyFill="1" applyBorder="1" applyAlignment="1" applyProtection="1">
      <alignment horizontal="center" vertical="center" wrapText="1"/>
    </xf>
    <xf numFmtId="0" fontId="7" fillId="2" borderId="22" xfId="0" applyFont="1" applyFill="1" applyBorder="1" applyAlignment="1" applyProtection="1">
      <alignment wrapText="1"/>
    </xf>
    <xf numFmtId="0" fontId="57" fillId="2" borderId="0" xfId="0" applyFont="1" applyFill="1" applyBorder="1" applyAlignment="1" applyProtection="1">
      <alignment horizontal="center"/>
    </xf>
    <xf numFmtId="0" fontId="6" fillId="2" borderId="111" xfId="0" applyFont="1" applyFill="1" applyBorder="1" applyAlignment="1" applyProtection="1">
      <alignment horizontal="center" vertical="center" wrapText="1"/>
    </xf>
    <xf numFmtId="0" fontId="29" fillId="0" borderId="111" xfId="0" applyFont="1" applyBorder="1" applyAlignment="1">
      <alignment horizontal="center" vertical="center"/>
    </xf>
    <xf numFmtId="0" fontId="15" fillId="2" borderId="112" xfId="0" applyFont="1" applyFill="1" applyBorder="1" applyAlignment="1" applyProtection="1">
      <alignment horizontal="center" vertical="center" wrapText="1"/>
    </xf>
    <xf numFmtId="0" fontId="15" fillId="2" borderId="65" xfId="0" applyFont="1" applyFill="1" applyBorder="1" applyAlignment="1" applyProtection="1">
      <alignment horizontal="center" vertical="center" wrapText="1"/>
    </xf>
    <xf numFmtId="0" fontId="15" fillId="2" borderId="109" xfId="0" applyFont="1" applyFill="1" applyBorder="1" applyAlignment="1" applyProtection="1">
      <alignment horizontal="center" vertical="center" wrapText="1"/>
    </xf>
    <xf numFmtId="0" fontId="15" fillId="2" borderId="103" xfId="0" applyFont="1" applyFill="1" applyBorder="1" applyAlignment="1" applyProtection="1">
      <alignment horizontal="center" vertical="center" wrapText="1"/>
    </xf>
    <xf numFmtId="168" fontId="31" fillId="5" borderId="113" xfId="0" applyNumberFormat="1" applyFont="1" applyFill="1" applyBorder="1" applyAlignment="1" applyProtection="1">
      <alignment horizontal="center" vertical="center"/>
    </xf>
    <xf numFmtId="168" fontId="31" fillId="5" borderId="48" xfId="0" applyNumberFormat="1" applyFont="1" applyFill="1" applyBorder="1" applyAlignment="1" applyProtection="1">
      <alignment horizontal="center" vertical="center"/>
    </xf>
    <xf numFmtId="168" fontId="31" fillId="5" borderId="108" xfId="0" applyNumberFormat="1" applyFont="1" applyFill="1" applyBorder="1" applyAlignment="1" applyProtection="1">
      <alignment horizontal="center" vertical="center"/>
    </xf>
    <xf numFmtId="168" fontId="31" fillId="5" borderId="77" xfId="0" applyNumberFormat="1" applyFont="1" applyFill="1" applyBorder="1" applyAlignment="1" applyProtection="1">
      <alignment horizontal="center" vertical="center"/>
    </xf>
    <xf numFmtId="2" fontId="91" fillId="5" borderId="96" xfId="0" applyNumberFormat="1" applyFont="1" applyFill="1" applyBorder="1" applyAlignment="1" applyProtection="1">
      <alignment horizontal="center" vertical="center"/>
    </xf>
    <xf numFmtId="2" fontId="91" fillId="5" borderId="97" xfId="0" applyNumberFormat="1" applyFont="1" applyFill="1" applyBorder="1" applyAlignment="1" applyProtection="1">
      <alignment horizontal="center" vertical="center"/>
    </xf>
    <xf numFmtId="2" fontId="91" fillId="5" borderId="110" xfId="0" applyNumberFormat="1" applyFont="1" applyFill="1" applyBorder="1" applyAlignment="1" applyProtection="1">
      <alignment horizontal="center" vertical="center"/>
    </xf>
    <xf numFmtId="0" fontId="15" fillId="2" borderId="102" xfId="0" applyFont="1" applyFill="1" applyBorder="1" applyAlignment="1" applyProtection="1">
      <alignment horizontal="center" vertical="center" wrapText="1"/>
    </xf>
    <xf numFmtId="0" fontId="31" fillId="2" borderId="105" xfId="0" applyFont="1" applyFill="1" applyBorder="1" applyAlignment="1" applyProtection="1">
      <alignment horizontal="center" vertical="center" wrapText="1"/>
    </xf>
    <xf numFmtId="0" fontId="15" fillId="2" borderId="106" xfId="0" applyFont="1" applyFill="1" applyBorder="1" applyAlignment="1" applyProtection="1">
      <alignment horizontal="center" vertical="center" wrapText="1"/>
    </xf>
    <xf numFmtId="0" fontId="31" fillId="2" borderId="13" xfId="0" applyFont="1" applyFill="1" applyBorder="1" applyAlignment="1" applyProtection="1">
      <alignment horizontal="center" vertical="center" wrapText="1"/>
    </xf>
    <xf numFmtId="0" fontId="31" fillId="2" borderId="107" xfId="0" applyFont="1" applyFill="1" applyBorder="1" applyAlignment="1" applyProtection="1">
      <alignment horizontal="center" vertical="center" wrapText="1"/>
    </xf>
    <xf numFmtId="0" fontId="31" fillId="2" borderId="82" xfId="0" applyFont="1" applyFill="1" applyBorder="1" applyAlignment="1" applyProtection="1">
      <alignment horizontal="center" vertical="center" wrapText="1"/>
    </xf>
    <xf numFmtId="0" fontId="31" fillId="2" borderId="92" xfId="0" applyFont="1" applyFill="1" applyBorder="1" applyAlignment="1" applyProtection="1">
      <alignment horizontal="center" vertical="center" wrapText="1"/>
    </xf>
    <xf numFmtId="168" fontId="26" fillId="5" borderId="104" xfId="0" applyNumberFormat="1" applyFont="1" applyFill="1" applyBorder="1" applyAlignment="1" applyProtection="1">
      <alignment horizontal="center" vertical="center"/>
    </xf>
    <xf numFmtId="168" fontId="26" fillId="5" borderId="48" xfId="0" applyNumberFormat="1" applyFont="1" applyFill="1" applyBorder="1" applyAlignment="1" applyProtection="1">
      <alignment horizontal="center" vertical="center"/>
    </xf>
    <xf numFmtId="168" fontId="26" fillId="5" borderId="51" xfId="0" applyNumberFormat="1" applyFont="1" applyFill="1" applyBorder="1" applyAlignment="1" applyProtection="1">
      <alignment horizontal="center" vertical="center"/>
    </xf>
    <xf numFmtId="0" fontId="15" fillId="2" borderId="61" xfId="0" applyFont="1" applyFill="1" applyBorder="1" applyAlignment="1" applyProtection="1">
      <alignment horizontal="center" vertical="center" wrapText="1"/>
    </xf>
    <xf numFmtId="168" fontId="9" fillId="0" borderId="48" xfId="0" applyNumberFormat="1" applyFont="1" applyBorder="1" applyAlignment="1">
      <alignment horizontal="center" vertical="center"/>
    </xf>
    <xf numFmtId="168" fontId="31" fillId="5" borderId="46" xfId="0" applyNumberFormat="1" applyFont="1" applyFill="1" applyBorder="1" applyAlignment="1" applyProtection="1">
      <alignment horizontal="center" vertical="center"/>
    </xf>
    <xf numFmtId="0" fontId="31" fillId="2" borderId="37" xfId="0" applyFont="1" applyFill="1" applyBorder="1" applyAlignment="1" applyProtection="1">
      <alignment horizontal="center" vertical="center" wrapText="1"/>
    </xf>
    <xf numFmtId="0" fontId="31" fillId="2" borderId="39" xfId="0" applyFont="1" applyFill="1" applyBorder="1" applyAlignment="1" applyProtection="1">
      <alignment horizontal="center" vertical="center" wrapText="1"/>
    </xf>
    <xf numFmtId="0" fontId="31" fillId="2" borderId="61" xfId="0" applyFont="1" applyFill="1" applyBorder="1" applyAlignment="1" applyProtection="1">
      <alignment horizontal="center" vertical="center" wrapText="1"/>
    </xf>
    <xf numFmtId="0" fontId="31" fillId="2" borderId="93" xfId="0" applyFont="1" applyFill="1" applyBorder="1" applyAlignment="1" applyProtection="1">
      <alignment horizontal="center" vertical="center" wrapText="1"/>
    </xf>
    <xf numFmtId="0" fontId="25" fillId="2" borderId="10" xfId="0" applyNumberFormat="1" applyFont="1" applyFill="1" applyBorder="1" applyAlignment="1" applyProtection="1">
      <alignment horizontal="left" wrapText="1" shrinkToFit="1"/>
    </xf>
    <xf numFmtId="0" fontId="3" fillId="2"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2" borderId="0" xfId="0" applyFont="1" applyFill="1" applyAlignment="1" applyProtection="1">
      <alignment horizontal="center" vertical="top" wrapText="1"/>
    </xf>
    <xf numFmtId="0" fontId="9" fillId="2" borderId="94" xfId="0" applyFont="1" applyFill="1" applyBorder="1" applyAlignment="1" applyProtection="1">
      <alignment horizontal="left"/>
    </xf>
    <xf numFmtId="0" fontId="2" fillId="2" borderId="0" xfId="0" applyFont="1" applyFill="1" applyAlignment="1" applyProtection="1">
      <alignment horizontal="left"/>
    </xf>
    <xf numFmtId="0" fontId="6" fillId="4" borderId="0" xfId="0" applyFont="1" applyFill="1" applyBorder="1" applyAlignment="1" applyProtection="1">
      <alignment horizontal="center" vertical="center"/>
    </xf>
    <xf numFmtId="0" fontId="59" fillId="4" borderId="0" xfId="0" applyFont="1" applyFill="1" applyBorder="1" applyAlignment="1">
      <alignment horizontal="center" vertical="center"/>
    </xf>
    <xf numFmtId="0" fontId="9" fillId="2" borderId="10" xfId="0" applyFont="1" applyFill="1" applyBorder="1" applyAlignment="1" applyProtection="1">
      <protection locked="0"/>
    </xf>
    <xf numFmtId="0" fontId="9" fillId="0" borderId="10" xfId="0" applyFont="1" applyBorder="1" applyAlignment="1" applyProtection="1">
      <protection locked="0"/>
    </xf>
    <xf numFmtId="2" fontId="4" fillId="2" borderId="0" xfId="0" applyNumberFormat="1" applyFont="1" applyFill="1" applyBorder="1" applyAlignment="1" applyProtection="1">
      <alignment horizontal="left" vertical="center" wrapText="1" shrinkToFit="1"/>
    </xf>
    <xf numFmtId="0" fontId="0" fillId="0" borderId="0" xfId="0" applyAlignment="1" applyProtection="1"/>
    <xf numFmtId="0" fontId="0" fillId="0" borderId="0" xfId="0" applyAlignment="1"/>
    <xf numFmtId="0" fontId="3" fillId="2" borderId="94" xfId="0" applyFont="1" applyFill="1" applyBorder="1" applyAlignment="1" applyProtection="1">
      <alignment horizontal="left"/>
    </xf>
    <xf numFmtId="0" fontId="46" fillId="2" borderId="96" xfId="0" applyFont="1" applyFill="1" applyBorder="1" applyAlignment="1" applyProtection="1">
      <alignment horizontal="center" vertical="center" wrapText="1"/>
      <protection hidden="1"/>
    </xf>
    <xf numFmtId="0" fontId="46" fillId="2" borderId="97" xfId="0" applyFont="1" applyFill="1" applyBorder="1" applyAlignment="1" applyProtection="1">
      <alignment horizontal="center" vertical="center" wrapText="1"/>
      <protection hidden="1"/>
    </xf>
    <xf numFmtId="0" fontId="46" fillId="2" borderId="95"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left"/>
    </xf>
    <xf numFmtId="0" fontId="2" fillId="2" borderId="0" xfId="0" applyFont="1" applyFill="1" applyBorder="1" applyAlignment="1" applyProtection="1">
      <alignment horizontal="left" wrapText="1" shrinkToFit="1"/>
    </xf>
    <xf numFmtId="0" fontId="25" fillId="2" borderId="0" xfId="0" applyFont="1" applyFill="1" applyAlignment="1" applyProtection="1">
      <alignment wrapText="1" shrinkToFit="1"/>
    </xf>
    <xf numFmtId="0" fontId="9" fillId="2" borderId="0" xfId="0" applyFont="1" applyFill="1" applyBorder="1" applyAlignment="1" applyProtection="1">
      <alignment horizontal="left"/>
    </xf>
    <xf numFmtId="169" fontId="26" fillId="2" borderId="10" xfId="0" applyNumberFormat="1" applyFont="1" applyFill="1" applyBorder="1" applyAlignment="1" applyProtection="1">
      <alignment horizontal="left"/>
    </xf>
    <xf numFmtId="20" fontId="33" fillId="2" borderId="5" xfId="0" applyNumberFormat="1" applyFont="1" applyFill="1" applyBorder="1" applyAlignment="1" applyProtection="1">
      <alignment horizontal="center" vertical="center"/>
    </xf>
    <xf numFmtId="0" fontId="36" fillId="0" borderId="5" xfId="0" applyFont="1" applyBorder="1" applyAlignment="1" applyProtection="1">
      <alignment horizontal="center" vertical="center"/>
    </xf>
    <xf numFmtId="46" fontId="62" fillId="5" borderId="114" xfId="0" applyNumberFormat="1" applyFont="1" applyFill="1" applyBorder="1" applyAlignment="1" applyProtection="1">
      <alignment horizontal="center" vertical="center"/>
    </xf>
    <xf numFmtId="0" fontId="63" fillId="0" borderId="115" xfId="0" applyFont="1" applyBorder="1" applyAlignment="1">
      <alignment horizontal="center" vertical="center"/>
    </xf>
    <xf numFmtId="0" fontId="63" fillId="0" borderId="54" xfId="0" applyFont="1" applyBorder="1" applyAlignment="1">
      <alignment horizontal="center" vertical="center"/>
    </xf>
    <xf numFmtId="46" fontId="104" fillId="5" borderId="86" xfId="0" applyNumberFormat="1" applyFont="1" applyFill="1" applyBorder="1" applyAlignment="1" applyProtection="1">
      <alignment horizontal="center"/>
    </xf>
    <xf numFmtId="46" fontId="104" fillId="5" borderId="58" xfId="0" applyNumberFormat="1" applyFont="1" applyFill="1" applyBorder="1" applyAlignment="1" applyProtection="1">
      <alignment horizontal="center"/>
    </xf>
    <xf numFmtId="46" fontId="104" fillId="5" borderId="4" xfId="0" applyNumberFormat="1" applyFont="1" applyFill="1" applyBorder="1" applyAlignment="1" applyProtection="1">
      <alignment horizontal="center"/>
    </xf>
    <xf numFmtId="20" fontId="13" fillId="2" borderId="19" xfId="0" applyNumberFormat="1" applyFont="1" applyFill="1" applyBorder="1" applyAlignment="1" applyProtection="1">
      <alignment horizontal="center"/>
    </xf>
    <xf numFmtId="20" fontId="13" fillId="2" borderId="2" xfId="0" applyNumberFormat="1" applyFont="1" applyFill="1" applyBorder="1" applyAlignment="1" applyProtection="1">
      <alignment horizontal="center"/>
    </xf>
    <xf numFmtId="46" fontId="66" fillId="5" borderId="5" xfId="0" applyNumberFormat="1" applyFont="1" applyFill="1" applyBorder="1" applyAlignment="1" applyProtection="1">
      <alignment horizontal="center"/>
    </xf>
    <xf numFmtId="20" fontId="40" fillId="3" borderId="5" xfId="0" applyNumberFormat="1" applyFont="1" applyFill="1" applyBorder="1" applyAlignment="1" applyProtection="1">
      <alignment horizontal="center"/>
    </xf>
    <xf numFmtId="46" fontId="27" fillId="5" borderId="37" xfId="0" applyNumberFormat="1" applyFont="1" applyFill="1" applyBorder="1" applyAlignment="1" applyProtection="1">
      <alignment horizontal="center" vertical="center"/>
    </xf>
    <xf numFmtId="46" fontId="27" fillId="5" borderId="105" xfId="0" applyNumberFormat="1" applyFont="1" applyFill="1" applyBorder="1" applyAlignment="1" applyProtection="1">
      <alignment horizontal="center" vertical="center"/>
    </xf>
    <xf numFmtId="46" fontId="27" fillId="5" borderId="69" xfId="0" applyNumberFormat="1" applyFont="1" applyFill="1" applyBorder="1" applyAlignment="1" applyProtection="1">
      <alignment horizontal="center" vertical="center"/>
    </xf>
    <xf numFmtId="46" fontId="27" fillId="5" borderId="106" xfId="0" applyNumberFormat="1" applyFont="1" applyFill="1" applyBorder="1" applyAlignment="1" applyProtection="1">
      <alignment horizontal="center" vertical="center"/>
    </xf>
    <xf numFmtId="0" fontId="103" fillId="0" borderId="58" xfId="0" applyFont="1" applyBorder="1"/>
    <xf numFmtId="0" fontId="103" fillId="0" borderId="4" xfId="0" applyFont="1" applyBorder="1"/>
    <xf numFmtId="46" fontId="66" fillId="5" borderId="86" xfId="0" applyNumberFormat="1" applyFont="1" applyFill="1" applyBorder="1" applyAlignment="1" applyProtection="1">
      <alignment horizontal="center"/>
    </xf>
    <xf numFmtId="46" fontId="66" fillId="5" borderId="58" xfId="0" applyNumberFormat="1" applyFont="1" applyFill="1" applyBorder="1" applyAlignment="1" applyProtection="1">
      <alignment horizontal="center"/>
    </xf>
    <xf numFmtId="46" fontId="66" fillId="5" borderId="4" xfId="0" applyNumberFormat="1" applyFont="1" applyFill="1" applyBorder="1" applyAlignment="1" applyProtection="1">
      <alignment horizontal="center"/>
    </xf>
    <xf numFmtId="0" fontId="35" fillId="4" borderId="0" xfId="0" applyFont="1" applyFill="1" applyAlignment="1" applyProtection="1">
      <alignment horizontal="center" vertical="center" wrapText="1"/>
    </xf>
    <xf numFmtId="0" fontId="35" fillId="0" borderId="0" xfId="0" applyFont="1" applyProtection="1"/>
    <xf numFmtId="0" fontId="9" fillId="4" borderId="0" xfId="0" applyFont="1" applyFill="1" applyAlignment="1" applyProtection="1">
      <alignment horizontal="center" vertical="center" wrapText="1"/>
    </xf>
    <xf numFmtId="0" fontId="9" fillId="0" borderId="0" xfId="0" applyFont="1" applyAlignment="1" applyProtection="1">
      <alignment horizontal="center" vertical="center" wrapText="1"/>
    </xf>
    <xf numFmtId="0" fontId="26" fillId="4" borderId="2" xfId="0" applyFont="1" applyFill="1" applyBorder="1" applyAlignment="1" applyProtection="1">
      <alignment horizontal="center" vertical="center"/>
    </xf>
    <xf numFmtId="0" fontId="27" fillId="2" borderId="86" xfId="0" applyFont="1" applyFill="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26" fillId="3" borderId="86"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46" fontId="104" fillId="5" borderId="5" xfId="0" applyNumberFormat="1" applyFont="1" applyFill="1" applyBorder="1" applyAlignment="1" applyProtection="1">
      <alignment horizontal="center"/>
    </xf>
    <xf numFmtId="0" fontId="11" fillId="9" borderId="26" xfId="0" applyFont="1" applyFill="1" applyBorder="1" applyAlignment="1" applyProtection="1">
      <alignment horizontal="center" vertical="center"/>
      <protection locked="0"/>
    </xf>
    <xf numFmtId="20" fontId="13" fillId="2" borderId="27" xfId="0" applyNumberFormat="1" applyFont="1" applyFill="1" applyBorder="1" applyAlignment="1" applyProtection="1">
      <alignment horizontal="center"/>
    </xf>
    <xf numFmtId="20" fontId="13" fillId="2" borderId="59" xfId="0" applyNumberFormat="1" applyFont="1" applyFill="1" applyBorder="1" applyAlignment="1" applyProtection="1">
      <alignment horizontal="center"/>
    </xf>
    <xf numFmtId="20" fontId="13" fillId="2" borderId="86" xfId="0" applyNumberFormat="1" applyFont="1" applyFill="1" applyBorder="1" applyAlignment="1" applyProtection="1">
      <alignment horizontal="center"/>
    </xf>
    <xf numFmtId="0" fontId="27" fillId="2" borderId="114" xfId="0" applyFont="1" applyFill="1" applyBorder="1" applyAlignment="1" applyProtection="1">
      <alignment horizontal="center" vertical="center"/>
    </xf>
    <xf numFmtId="0" fontId="27" fillId="2" borderId="115"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29" fillId="0" borderId="0" xfId="0" applyFont="1" applyAlignment="1" applyProtection="1">
      <alignment wrapText="1"/>
    </xf>
    <xf numFmtId="0" fontId="29" fillId="0" borderId="116" xfId="0" applyFont="1" applyBorder="1" applyAlignment="1" applyProtection="1">
      <alignment wrapText="1"/>
    </xf>
    <xf numFmtId="0" fontId="27" fillId="2" borderId="39" xfId="0" applyFont="1" applyFill="1" applyBorder="1" applyAlignment="1" applyProtection="1">
      <alignment horizontal="center" vertical="center"/>
    </xf>
    <xf numFmtId="0" fontId="11" fillId="0" borderId="0" xfId="0" applyFont="1" applyAlignment="1" applyProtection="1">
      <alignment horizontal="center" vertical="center"/>
    </xf>
    <xf numFmtId="0" fontId="27"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27" fillId="5" borderId="114" xfId="0" applyFont="1" applyFill="1" applyBorder="1" applyAlignment="1" applyProtection="1">
      <alignment horizontal="center" vertical="center"/>
    </xf>
    <xf numFmtId="0" fontId="0" fillId="0" borderId="115" xfId="0" applyBorder="1" applyAlignment="1" applyProtection="1">
      <alignment horizontal="center" vertical="center"/>
    </xf>
    <xf numFmtId="0" fontId="0" fillId="0" borderId="54" xfId="0" applyBorder="1" applyAlignment="1" applyProtection="1">
      <alignment horizontal="center" vertical="center"/>
    </xf>
    <xf numFmtId="0" fontId="43" fillId="5" borderId="5" xfId="0" applyFont="1" applyFill="1" applyBorder="1" applyAlignment="1" applyProtection="1">
      <alignment horizontal="center" vertical="center" wrapText="1"/>
    </xf>
    <xf numFmtId="0" fontId="27" fillId="0" borderId="5" xfId="0" applyFont="1" applyBorder="1" applyAlignment="1" applyProtection="1">
      <alignment horizontal="center" vertical="center"/>
    </xf>
    <xf numFmtId="0" fontId="0" fillId="3" borderId="86" xfId="0" applyFill="1" applyBorder="1" applyAlignment="1" applyProtection="1"/>
    <xf numFmtId="0" fontId="0" fillId="3" borderId="58" xfId="0" applyFill="1" applyBorder="1" applyAlignment="1" applyProtection="1"/>
    <xf numFmtId="0" fontId="0" fillId="3" borderId="4" xfId="0" applyFill="1" applyBorder="1" applyAlignment="1" applyProtection="1"/>
    <xf numFmtId="0" fontId="28" fillId="2" borderId="0" xfId="0" applyFont="1" applyFill="1" applyBorder="1" applyAlignment="1" applyProtection="1">
      <alignment horizontal="center"/>
    </xf>
    <xf numFmtId="46" fontId="24" fillId="2" borderId="0" xfId="0" applyNumberFormat="1" applyFont="1" applyFill="1" applyBorder="1" applyAlignment="1" applyProtection="1">
      <alignment horizontal="center"/>
    </xf>
    <xf numFmtId="0" fontId="0" fillId="5" borderId="115" xfId="0" applyFill="1" applyBorder="1" applyAlignment="1" applyProtection="1">
      <alignment horizontal="center" vertical="center"/>
    </xf>
    <xf numFmtId="0" fontId="0" fillId="5" borderId="54" xfId="0" applyFill="1" applyBorder="1" applyAlignment="1" applyProtection="1">
      <alignment horizontal="center" vertical="center"/>
    </xf>
    <xf numFmtId="0" fontId="81" fillId="2" borderId="0" xfId="0" applyFont="1" applyFill="1" applyAlignment="1" applyProtection="1">
      <alignment horizontal="center" vertical="center"/>
    </xf>
    <xf numFmtId="0" fontId="82" fillId="0" borderId="0" xfId="0" applyFont="1" applyAlignment="1" applyProtection="1">
      <alignment horizontal="center" vertical="center"/>
    </xf>
    <xf numFmtId="0" fontId="16" fillId="4" borderId="0" xfId="0" applyFont="1" applyFill="1" applyAlignment="1" applyProtection="1">
      <alignment horizontal="center"/>
    </xf>
    <xf numFmtId="46" fontId="60" fillId="5" borderId="86" xfId="0" applyNumberFormat="1" applyFont="1" applyFill="1" applyBorder="1" applyAlignment="1" applyProtection="1">
      <alignment horizontal="center" vertical="center"/>
    </xf>
    <xf numFmtId="0" fontId="60" fillId="0" borderId="58" xfId="0" applyFont="1" applyBorder="1" applyAlignment="1" applyProtection="1">
      <alignment horizontal="center" vertical="center"/>
    </xf>
    <xf numFmtId="0" fontId="60" fillId="0" borderId="4" xfId="0" applyFont="1" applyBorder="1" applyAlignment="1" applyProtection="1">
      <alignment horizontal="center" vertical="center"/>
    </xf>
    <xf numFmtId="0" fontId="27" fillId="9" borderId="114" xfId="0" applyFont="1" applyFill="1" applyBorder="1" applyAlignment="1" applyProtection="1">
      <alignment horizontal="center" vertical="center"/>
    </xf>
    <xf numFmtId="0" fontId="27" fillId="9" borderId="115" xfId="0" applyFont="1" applyFill="1" applyBorder="1" applyAlignment="1" applyProtection="1">
      <alignment horizontal="center" vertical="center"/>
    </xf>
    <xf numFmtId="0" fontId="27" fillId="9" borderId="54" xfId="0" applyFont="1" applyFill="1" applyBorder="1" applyAlignment="1" applyProtection="1">
      <alignment horizontal="center" vertical="center"/>
    </xf>
    <xf numFmtId="0" fontId="76" fillId="4" borderId="0" xfId="0" applyFont="1" applyFill="1" applyBorder="1" applyAlignment="1" applyProtection="1">
      <alignment horizontal="center" vertical="center"/>
    </xf>
    <xf numFmtId="0" fontId="31" fillId="4" borderId="0" xfId="0" applyFont="1" applyFill="1" applyAlignment="1" applyProtection="1">
      <alignment horizontal="center" vertical="center"/>
    </xf>
    <xf numFmtId="0" fontId="0" fillId="0" borderId="0" xfId="0" applyAlignment="1" applyProtection="1">
      <alignment horizontal="center" vertical="center"/>
    </xf>
    <xf numFmtId="0" fontId="0" fillId="0" borderId="116" xfId="0" applyBorder="1" applyAlignment="1" applyProtection="1">
      <alignment horizontal="center" vertical="center"/>
    </xf>
    <xf numFmtId="166" fontId="6" fillId="5" borderId="114" xfId="0" applyNumberFormat="1" applyFont="1" applyFill="1" applyBorder="1" applyAlignment="1" applyProtection="1">
      <alignment horizontal="center" vertical="center"/>
    </xf>
    <xf numFmtId="166" fontId="0" fillId="0" borderId="54" xfId="0" applyNumberFormat="1" applyBorder="1" applyAlignment="1" applyProtection="1">
      <alignment horizontal="center" vertical="center"/>
    </xf>
    <xf numFmtId="0" fontId="11" fillId="4" borderId="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66" fillId="2" borderId="0" xfId="0" applyFont="1" applyFill="1" applyBorder="1" applyAlignment="1" applyProtection="1">
      <alignment horizontal="center" vertical="center"/>
    </xf>
    <xf numFmtId="0" fontId="66" fillId="0" borderId="0" xfId="0" applyFont="1" applyAlignment="1" applyProtection="1">
      <alignment horizontal="center" vertical="center"/>
    </xf>
    <xf numFmtId="0" fontId="32" fillId="2" borderId="0" xfId="0" applyFont="1" applyFill="1" applyBorder="1" applyAlignment="1" applyProtection="1">
      <alignment horizontal="center" vertical="center"/>
    </xf>
    <xf numFmtId="172" fontId="6" fillId="5" borderId="114" xfId="0" applyNumberFormat="1" applyFont="1" applyFill="1" applyBorder="1" applyAlignment="1" applyProtection="1">
      <alignment horizontal="center" vertical="center"/>
    </xf>
    <xf numFmtId="172" fontId="0" fillId="0" borderId="54" xfId="0" applyNumberFormat="1" applyBorder="1" applyAlignment="1" applyProtection="1">
      <alignment horizontal="center" vertical="center"/>
    </xf>
    <xf numFmtId="1" fontId="6" fillId="5" borderId="114" xfId="0" applyNumberFormat="1" applyFont="1" applyFill="1" applyBorder="1" applyAlignment="1" applyProtection="1">
      <alignment horizontal="center" vertical="center"/>
    </xf>
    <xf numFmtId="1" fontId="0" fillId="0" borderId="54" xfId="0" applyNumberFormat="1" applyBorder="1" applyAlignment="1" applyProtection="1">
      <alignment horizontal="center" vertical="center"/>
    </xf>
    <xf numFmtId="166" fontId="6" fillId="5" borderId="54" xfId="0" applyNumberFormat="1" applyFont="1" applyFill="1" applyBorder="1" applyAlignment="1" applyProtection="1">
      <alignment horizontal="center" vertical="center"/>
    </xf>
    <xf numFmtId="20" fontId="37" fillId="2" borderId="0" xfId="0" applyNumberFormat="1" applyFont="1" applyFill="1" applyBorder="1" applyAlignment="1" applyProtection="1">
      <alignment horizontal="center" vertical="center" wrapText="1" shrinkToFit="1"/>
    </xf>
    <xf numFmtId="20" fontId="37" fillId="2" borderId="0" xfId="0" applyNumberFormat="1" applyFont="1" applyFill="1" applyAlignment="1" applyProtection="1">
      <alignment horizontal="center" vertical="center" wrapText="1" shrinkToFit="1"/>
    </xf>
    <xf numFmtId="0" fontId="60" fillId="5" borderId="0" xfId="0" applyNumberFormat="1" applyFont="1" applyFill="1" applyAlignment="1" applyProtection="1">
      <alignment horizontal="center" vertical="center"/>
    </xf>
    <xf numFmtId="0" fontId="26" fillId="2" borderId="0" xfId="0" applyFont="1" applyFill="1" applyAlignment="1" applyProtection="1">
      <alignment horizontal="center" vertical="center"/>
    </xf>
    <xf numFmtId="49" fontId="60" fillId="5" borderId="0" xfId="0" applyNumberFormat="1" applyFont="1" applyFill="1" applyAlignment="1" applyProtection="1">
      <alignment horizontal="center" vertical="center"/>
    </xf>
    <xf numFmtId="0" fontId="77" fillId="4"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38" fillId="9" borderId="114" xfId="0" applyFont="1" applyFill="1" applyBorder="1" applyAlignment="1" applyProtection="1">
      <alignment horizontal="center" vertical="center" wrapText="1"/>
    </xf>
    <xf numFmtId="0" fontId="38" fillId="9" borderId="115" xfId="0" applyFont="1" applyFill="1" applyBorder="1" applyAlignment="1" applyProtection="1">
      <alignment horizontal="center" vertical="center" wrapText="1"/>
    </xf>
    <xf numFmtId="0" fontId="38" fillId="9" borderId="54" xfId="0" applyFont="1" applyFill="1" applyBorder="1" applyAlignment="1" applyProtection="1">
      <alignment horizontal="center" vertical="center" wrapText="1"/>
    </xf>
    <xf numFmtId="0" fontId="6" fillId="5" borderId="114" xfId="0" applyNumberFormat="1" applyFont="1" applyFill="1" applyBorder="1" applyAlignment="1" applyProtection="1">
      <alignment horizontal="center" vertical="center"/>
    </xf>
    <xf numFmtId="0" fontId="0" fillId="0" borderId="54" xfId="0" applyNumberFormat="1" applyBorder="1" applyAlignment="1" applyProtection="1">
      <alignment horizontal="center" vertical="center"/>
    </xf>
    <xf numFmtId="0" fontId="60" fillId="3" borderId="64" xfId="0" applyFont="1" applyFill="1" applyBorder="1" applyAlignment="1" applyProtection="1">
      <alignment horizontal="center"/>
    </xf>
    <xf numFmtId="0" fontId="60" fillId="3" borderId="75" xfId="0" applyFont="1" applyFill="1" applyBorder="1" applyAlignment="1" applyProtection="1">
      <alignment horizontal="center"/>
    </xf>
    <xf numFmtId="0" fontId="27" fillId="9" borderId="117" xfId="0" applyFont="1" applyFill="1" applyBorder="1" applyAlignment="1" applyProtection="1">
      <alignment horizontal="center" vertical="center"/>
    </xf>
    <xf numFmtId="0" fontId="27" fillId="9" borderId="118" xfId="0" applyFont="1" applyFill="1" applyBorder="1" applyAlignment="1" applyProtection="1">
      <alignment horizontal="center" vertical="center"/>
    </xf>
    <xf numFmtId="0" fontId="27" fillId="9" borderId="119" xfId="0" applyFont="1" applyFill="1" applyBorder="1" applyAlignment="1" applyProtection="1">
      <alignment horizontal="center" vertical="center"/>
    </xf>
    <xf numFmtId="0" fontId="60" fillId="3" borderId="64" xfId="0" applyFont="1" applyFill="1" applyBorder="1" applyAlignment="1" applyProtection="1">
      <alignment horizontal="center" vertical="center"/>
    </xf>
    <xf numFmtId="0" fontId="60" fillId="3" borderId="75" xfId="0" applyFont="1" applyFill="1" applyBorder="1" applyAlignment="1" applyProtection="1">
      <alignment horizontal="center" vertical="center"/>
    </xf>
    <xf numFmtId="178" fontId="58" fillId="2" borderId="86" xfId="0" applyNumberFormat="1" applyFont="1" applyFill="1" applyBorder="1" applyAlignment="1" applyProtection="1">
      <alignment horizontal="center" vertical="center"/>
      <protection locked="0"/>
    </xf>
    <xf numFmtId="178" fontId="58" fillId="2" borderId="58" xfId="0" applyNumberFormat="1" applyFont="1" applyFill="1" applyBorder="1" applyAlignment="1" applyProtection="1">
      <alignment horizontal="center" vertical="center"/>
      <protection locked="0"/>
    </xf>
    <xf numFmtId="178" fontId="58" fillId="2" borderId="4" xfId="0" applyNumberFormat="1"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0" fillId="0" borderId="0" xfId="0" applyAlignment="1" applyProtection="1">
      <protection locked="0"/>
    </xf>
    <xf numFmtId="0" fontId="27" fillId="2" borderId="26" xfId="0" applyFont="1" applyFill="1" applyBorder="1" applyAlignment="1" applyProtection="1">
      <alignment horizontal="center" vertical="center"/>
    </xf>
    <xf numFmtId="0" fontId="12" fillId="0" borderId="26" xfId="0" applyFont="1" applyBorder="1" applyAlignment="1" applyProtection="1">
      <alignment horizontal="center" vertical="center"/>
    </xf>
    <xf numFmtId="0" fontId="27" fillId="2" borderId="0" xfId="0" applyFont="1" applyFill="1" applyAlignment="1" applyProtection="1">
      <alignment horizontal="center" vertical="center"/>
    </xf>
    <xf numFmtId="0" fontId="35" fillId="0" borderId="0" xfId="0" applyFont="1" applyAlignment="1" applyProtection="1"/>
    <xf numFmtId="0" fontId="26" fillId="2" borderId="6"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26" fillId="5" borderId="6" xfId="0" applyFont="1" applyFill="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26" fillId="4" borderId="7" xfId="0" applyFont="1" applyFill="1" applyBorder="1" applyAlignment="1" applyProtection="1">
      <alignment horizontal="center" vertical="center" wrapText="1"/>
    </xf>
    <xf numFmtId="0" fontId="26" fillId="4" borderId="59" xfId="0" applyFont="1" applyFill="1" applyBorder="1" applyAlignment="1" applyProtection="1">
      <alignment horizontal="center" vertical="center" wrapText="1"/>
    </xf>
    <xf numFmtId="0" fontId="11" fillId="5" borderId="0" xfId="0" applyNumberFormat="1"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26" fillId="2" borderId="62" xfId="0" applyFont="1" applyFill="1" applyBorder="1" applyAlignment="1" applyProtection="1">
      <alignment horizontal="center" vertical="center" wrapText="1"/>
    </xf>
    <xf numFmtId="0" fontId="26" fillId="2" borderId="60"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0" fillId="2" borderId="0" xfId="0" applyFill="1" applyBorder="1" applyAlignment="1" applyProtection="1">
      <alignment horizontal="center" vertical="center" wrapText="1"/>
    </xf>
    <xf numFmtId="0" fontId="108" fillId="2" borderId="0" xfId="0" applyFont="1" applyFill="1" applyBorder="1" applyAlignment="1" applyProtection="1">
      <alignment horizontal="center" vertical="center"/>
    </xf>
    <xf numFmtId="0" fontId="0" fillId="2" borderId="0" xfId="0" applyFill="1" applyBorder="1" applyAlignment="1" applyProtection="1">
      <alignment horizontal="left" vertical="center" wrapText="1"/>
    </xf>
    <xf numFmtId="0" fontId="111" fillId="2" borderId="0" xfId="0" applyFont="1" applyFill="1" applyBorder="1" applyAlignment="1" applyProtection="1">
      <alignment horizontal="center" vertical="center" wrapText="1"/>
    </xf>
    <xf numFmtId="0" fontId="26" fillId="0" borderId="0" xfId="0" applyFont="1" applyAlignment="1" applyProtection="1">
      <alignment horizontal="left" vertical="center"/>
    </xf>
    <xf numFmtId="0" fontId="0" fillId="0" borderId="0" xfId="0" applyAlignment="1">
      <alignment horizontal="left"/>
    </xf>
    <xf numFmtId="0" fontId="0" fillId="0" borderId="118" xfId="0" applyBorder="1" applyAlignment="1" applyProtection="1">
      <alignment horizontal="center" vertical="center"/>
    </xf>
    <xf numFmtId="0" fontId="0" fillId="0" borderId="119" xfId="0" applyBorder="1" applyAlignment="1" applyProtection="1">
      <alignment horizontal="center" vertical="center"/>
    </xf>
    <xf numFmtId="0" fontId="65" fillId="0" borderId="0" xfId="0" applyFont="1" applyAlignment="1" applyProtection="1">
      <alignment horizontal="center"/>
    </xf>
    <xf numFmtId="0" fontId="105" fillId="0" borderId="0" xfId="0" applyFont="1" applyAlignment="1" applyProtection="1">
      <alignment horizontal="center"/>
    </xf>
    <xf numFmtId="0" fontId="26" fillId="10" borderId="0" xfId="0" applyFont="1" applyFill="1" applyAlignment="1" applyProtection="1">
      <alignment horizontal="center" vertical="center"/>
      <protection locked="0"/>
    </xf>
    <xf numFmtId="0" fontId="34" fillId="2" borderId="0" xfId="0" applyFont="1" applyFill="1" applyAlignment="1" applyProtection="1">
      <alignment horizontal="center"/>
    </xf>
    <xf numFmtId="0" fontId="3" fillId="10" borderId="0" xfId="0" applyFont="1" applyFill="1" applyAlignment="1" applyProtection="1">
      <alignment horizontal="center"/>
      <protection locked="0"/>
    </xf>
    <xf numFmtId="171" fontId="3" fillId="10" borderId="0" xfId="0" applyNumberFormat="1" applyFont="1" applyFill="1" applyAlignment="1" applyProtection="1">
      <alignment horizontal="center"/>
      <protection locked="0"/>
    </xf>
    <xf numFmtId="0" fontId="25" fillId="2" borderId="0" xfId="0" applyFont="1" applyFill="1" applyAlignment="1" applyProtection="1">
      <alignment horizontal="center"/>
    </xf>
    <xf numFmtId="0" fontId="3" fillId="2" borderId="0" xfId="0" applyFont="1" applyFill="1" applyAlignment="1" applyProtection="1">
      <alignment horizontal="left" wrapText="1"/>
    </xf>
    <xf numFmtId="0" fontId="26" fillId="5" borderId="0" xfId="0" applyFont="1" applyFill="1" applyAlignment="1" applyProtection="1">
      <alignment horizontal="center" vertical="center" wrapText="1"/>
    </xf>
    <xf numFmtId="0" fontId="84" fillId="9" borderId="114" xfId="0" applyFont="1" applyFill="1" applyBorder="1" applyAlignment="1" applyProtection="1">
      <alignment horizontal="center" vertical="center"/>
    </xf>
    <xf numFmtId="0" fontId="59" fillId="0" borderId="115" xfId="0" applyFont="1" applyBorder="1" applyAlignment="1" applyProtection="1">
      <alignment horizontal="center" vertical="center"/>
    </xf>
    <xf numFmtId="0" fontId="59" fillId="0" borderId="54" xfId="0" applyFont="1" applyBorder="1" applyAlignment="1" applyProtection="1">
      <alignment horizontal="center" vertical="center"/>
    </xf>
    <xf numFmtId="0" fontId="35" fillId="0" borderId="115" xfId="0" applyFont="1" applyBorder="1" applyAlignment="1" applyProtection="1">
      <alignment horizontal="center" vertical="center"/>
    </xf>
    <xf numFmtId="0" fontId="35" fillId="0" borderId="54" xfId="0" applyFont="1" applyBorder="1" applyAlignment="1" applyProtection="1">
      <alignment horizontal="center" vertical="center"/>
    </xf>
    <xf numFmtId="0" fontId="64" fillId="2" borderId="115" xfId="0" applyFont="1" applyFill="1" applyBorder="1" applyAlignment="1" applyProtection="1">
      <alignment horizontal="center" vertical="center"/>
    </xf>
    <xf numFmtId="1" fontId="64" fillId="2" borderId="0" xfId="0" applyNumberFormat="1" applyFont="1" applyFill="1" applyAlignment="1" applyProtection="1">
      <alignment horizontal="center"/>
    </xf>
    <xf numFmtId="0" fontId="64" fillId="2" borderId="0" xfId="0" applyFont="1" applyFill="1" applyAlignment="1" applyProtection="1"/>
    <xf numFmtId="0" fontId="26" fillId="5" borderId="0" xfId="0" applyNumberFormat="1" applyFont="1" applyFill="1" applyAlignment="1" applyProtection="1">
      <alignment horizontal="center" vertical="center" wrapText="1"/>
    </xf>
    <xf numFmtId="1" fontId="26" fillId="2" borderId="0" xfId="0" applyNumberFormat="1" applyFont="1" applyFill="1" applyBorder="1" applyAlignment="1" applyProtection="1">
      <alignment horizontal="center" vertical="center"/>
    </xf>
    <xf numFmtId="0" fontId="27" fillId="2" borderId="0" xfId="0" applyFont="1" applyFill="1" applyAlignment="1" applyProtection="1">
      <alignment horizontal="center"/>
    </xf>
    <xf numFmtId="0" fontId="69" fillId="2" borderId="0" xfId="0" applyFont="1" applyFill="1" applyAlignment="1" applyProtection="1">
      <alignment horizontal="center"/>
    </xf>
    <xf numFmtId="0" fontId="35" fillId="0" borderId="0" xfId="0" applyFont="1" applyAlignment="1" applyProtection="1">
      <alignment horizontal="center" vertical="center"/>
    </xf>
    <xf numFmtId="0" fontId="64" fillId="2" borderId="114" xfId="0" applyFont="1" applyFill="1" applyBorder="1" applyAlignment="1" applyProtection="1">
      <alignment horizontal="left" vertical="center"/>
    </xf>
    <xf numFmtId="0" fontId="64" fillId="2" borderId="115" xfId="0" applyFont="1" applyFill="1" applyBorder="1" applyAlignment="1" applyProtection="1">
      <alignment horizontal="left" vertical="center"/>
    </xf>
    <xf numFmtId="0" fontId="64" fillId="2" borderId="81"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64" fillId="0" borderId="0" xfId="0" applyFont="1" applyAlignment="1" applyProtection="1">
      <alignment horizontal="left" vertical="center" wrapText="1"/>
    </xf>
    <xf numFmtId="0" fontId="26" fillId="5" borderId="0" xfId="0" applyNumberFormat="1" applyFont="1" applyFill="1" applyAlignment="1" applyProtection="1">
      <alignment horizontal="center" vertical="center"/>
    </xf>
    <xf numFmtId="0" fontId="2" fillId="2" borderId="0" xfId="0" applyFont="1" applyFill="1" applyBorder="1" applyAlignment="1" applyProtection="1">
      <alignment horizontal="center"/>
    </xf>
    <xf numFmtId="49" fontId="72" fillId="2" borderId="0" xfId="0" applyNumberFormat="1" applyFont="1" applyFill="1" applyAlignment="1" applyProtection="1">
      <alignment horizontal="center"/>
    </xf>
    <xf numFmtId="0" fontId="60" fillId="9" borderId="114" xfId="0" applyFont="1" applyFill="1" applyBorder="1" applyAlignment="1" applyProtection="1">
      <alignment horizontal="center" vertical="center"/>
    </xf>
    <xf numFmtId="0" fontId="60" fillId="9" borderId="54" xfId="0" applyFont="1" applyFill="1" applyBorder="1" applyAlignment="1" applyProtection="1">
      <alignment horizontal="center" vertical="center"/>
    </xf>
    <xf numFmtId="0" fontId="60" fillId="9" borderId="115" xfId="0" applyFont="1" applyFill="1" applyBorder="1" applyAlignment="1" applyProtection="1">
      <alignment horizontal="center" vertical="center"/>
    </xf>
    <xf numFmtId="0" fontId="60" fillId="5" borderId="114" xfId="0" applyFont="1" applyFill="1" applyBorder="1" applyAlignment="1" applyProtection="1">
      <alignment horizontal="left" vertical="center"/>
    </xf>
    <xf numFmtId="0" fontId="60" fillId="5" borderId="115" xfId="0" applyFont="1" applyFill="1" applyBorder="1" applyAlignment="1" applyProtection="1">
      <alignment horizontal="left" vertical="center"/>
    </xf>
    <xf numFmtId="0" fontId="60" fillId="5" borderId="81" xfId="0" applyFont="1" applyFill="1" applyBorder="1" applyAlignment="1" applyProtection="1">
      <alignment horizontal="left" vertical="center"/>
    </xf>
    <xf numFmtId="0" fontId="60" fillId="5" borderId="54" xfId="0" applyFont="1" applyFill="1" applyBorder="1" applyAlignment="1" applyProtection="1">
      <alignment horizontal="left" vertical="center"/>
    </xf>
    <xf numFmtId="0" fontId="64" fillId="2" borderId="0" xfId="0" applyFont="1" applyFill="1" applyBorder="1" applyAlignment="1" applyProtection="1">
      <alignment horizontal="left" vertical="center" wrapText="1"/>
    </xf>
    <xf numFmtId="0" fontId="64" fillId="2" borderId="86" xfId="0" applyFont="1" applyFill="1" applyBorder="1" applyAlignment="1" applyProtection="1">
      <alignment horizontal="center" wrapText="1"/>
    </xf>
    <xf numFmtId="0" fontId="64" fillId="2" borderId="4" xfId="0" applyFont="1" applyFill="1" applyBorder="1" applyAlignment="1" applyProtection="1">
      <alignment horizontal="center" wrapText="1"/>
    </xf>
    <xf numFmtId="0" fontId="64" fillId="2" borderId="86" xfId="0" applyNumberFormat="1" applyFont="1" applyFill="1" applyBorder="1" applyAlignment="1" applyProtection="1">
      <alignment horizontal="center" vertical="center" wrapText="1"/>
    </xf>
    <xf numFmtId="0" fontId="64" fillId="2" borderId="4" xfId="0" applyNumberFormat="1" applyFont="1" applyFill="1" applyBorder="1" applyAlignment="1" applyProtection="1">
      <alignment horizontal="center" vertical="center" wrapText="1"/>
    </xf>
    <xf numFmtId="0" fontId="64" fillId="2" borderId="5" xfId="0" applyFont="1" applyFill="1" applyBorder="1" applyAlignment="1" applyProtection="1">
      <alignment horizontal="center" vertical="center" wrapText="1"/>
    </xf>
    <xf numFmtId="0" fontId="64" fillId="2" borderId="58" xfId="0" applyFont="1" applyFill="1" applyBorder="1" applyAlignment="1" applyProtection="1">
      <alignment horizontal="center" wrapText="1"/>
    </xf>
    <xf numFmtId="0" fontId="88" fillId="9" borderId="114" xfId="0" applyFont="1" applyFill="1" applyBorder="1" applyAlignment="1" applyProtection="1">
      <alignment horizontal="center" vertical="center"/>
    </xf>
    <xf numFmtId="0" fontId="80" fillId="0" borderId="115" xfId="0" applyFont="1" applyBorder="1" applyAlignment="1" applyProtection="1">
      <alignment horizontal="center" vertical="center"/>
    </xf>
    <xf numFmtId="0" fontId="80" fillId="0" borderId="54" xfId="0" applyFont="1" applyBorder="1" applyAlignment="1" applyProtection="1">
      <alignment horizontal="center" vertical="center"/>
    </xf>
    <xf numFmtId="2" fontId="60" fillId="9" borderId="5" xfId="0" applyNumberFormat="1" applyFont="1" applyFill="1" applyBorder="1" applyAlignment="1" applyProtection="1">
      <alignment horizontal="center" vertical="center" wrapText="1"/>
    </xf>
    <xf numFmtId="0" fontId="58" fillId="0" borderId="115" xfId="0" applyFont="1" applyBorder="1" applyAlignment="1" applyProtection="1"/>
    <xf numFmtId="0" fontId="58" fillId="0" borderId="54" xfId="0" applyFont="1" applyBorder="1" applyAlignment="1" applyProtection="1"/>
    <xf numFmtId="0" fontId="60" fillId="9" borderId="5" xfId="0" applyFont="1" applyFill="1" applyBorder="1" applyAlignment="1" applyProtection="1">
      <alignment horizontal="center" vertical="center" wrapText="1"/>
    </xf>
    <xf numFmtId="0" fontId="64" fillId="2" borderId="86" xfId="0" applyFont="1" applyFill="1" applyBorder="1" applyAlignment="1" applyProtection="1">
      <alignment horizontal="left"/>
    </xf>
    <xf numFmtId="0" fontId="64" fillId="2" borderId="58" xfId="0" applyFont="1" applyFill="1" applyBorder="1" applyAlignment="1" applyProtection="1">
      <alignment horizontal="left"/>
    </xf>
    <xf numFmtId="0" fontId="64" fillId="4" borderId="60" xfId="0" applyFont="1" applyFill="1" applyBorder="1" applyAlignment="1" applyProtection="1">
      <alignment horizontal="left"/>
    </xf>
    <xf numFmtId="0" fontId="60" fillId="2" borderId="0" xfId="0" applyFont="1" applyFill="1" applyAlignment="1" applyProtection="1">
      <alignment horizontal="center" vertical="center"/>
    </xf>
    <xf numFmtId="0" fontId="73" fillId="9" borderId="114" xfId="0" applyFont="1" applyFill="1" applyBorder="1" applyAlignment="1" applyProtection="1">
      <alignment horizontal="center" vertical="center"/>
    </xf>
    <xf numFmtId="0" fontId="73" fillId="9" borderId="115" xfId="0" applyFont="1" applyFill="1" applyBorder="1" applyAlignment="1" applyProtection="1">
      <alignment horizontal="center" vertical="center"/>
    </xf>
    <xf numFmtId="0" fontId="80" fillId="9" borderId="115" xfId="0" applyFont="1" applyFill="1" applyBorder="1" applyAlignment="1" applyProtection="1">
      <alignment horizontal="center" vertical="center"/>
    </xf>
    <xf numFmtId="0" fontId="80" fillId="9" borderId="54" xfId="0" applyFont="1" applyFill="1" applyBorder="1" applyAlignment="1" applyProtection="1">
      <alignment horizontal="center" vertical="center"/>
    </xf>
    <xf numFmtId="0" fontId="60" fillId="2" borderId="0" xfId="0" applyFont="1" applyFill="1" applyBorder="1" applyAlignment="1" applyProtection="1">
      <alignment horizontal="center"/>
    </xf>
    <xf numFmtId="4" fontId="64" fillId="5" borderId="86" xfId="0" applyNumberFormat="1" applyFont="1" applyFill="1" applyBorder="1" applyAlignment="1" applyProtection="1">
      <alignment horizontal="center" vertical="center" wrapText="1"/>
    </xf>
    <xf numFmtId="4" fontId="64" fillId="5" borderId="58" xfId="0" applyNumberFormat="1" applyFont="1" applyFill="1" applyBorder="1" applyAlignment="1" applyProtection="1">
      <alignment horizontal="center" vertical="center" wrapText="1"/>
    </xf>
    <xf numFmtId="4" fontId="64" fillId="5" borderId="4" xfId="0" applyNumberFormat="1" applyFont="1" applyFill="1" applyBorder="1" applyAlignment="1" applyProtection="1">
      <alignment horizontal="center" vertical="center" wrapText="1"/>
    </xf>
    <xf numFmtId="0" fontId="64" fillId="5" borderId="86" xfId="0" applyFont="1" applyFill="1" applyBorder="1" applyAlignment="1" applyProtection="1">
      <alignment horizontal="center" vertical="center" wrapText="1"/>
    </xf>
    <xf numFmtId="0" fontId="64" fillId="5" borderId="58" xfId="0" applyFont="1" applyFill="1" applyBorder="1" applyAlignment="1" applyProtection="1">
      <alignment horizontal="center" vertical="center" wrapText="1"/>
    </xf>
    <xf numFmtId="0" fontId="64" fillId="5" borderId="4" xfId="0" applyFont="1" applyFill="1" applyBorder="1" applyAlignment="1" applyProtection="1">
      <alignment horizontal="center" vertical="center" wrapText="1"/>
    </xf>
    <xf numFmtId="0" fontId="64" fillId="2" borderId="0" xfId="0" applyFont="1" applyFill="1" applyBorder="1" applyAlignment="1" applyProtection="1">
      <alignment horizontal="center"/>
    </xf>
    <xf numFmtId="0" fontId="73" fillId="9" borderId="54" xfId="0" applyFont="1" applyFill="1" applyBorder="1" applyAlignment="1" applyProtection="1">
      <alignment horizontal="center" vertical="center"/>
    </xf>
    <xf numFmtId="0" fontId="64" fillId="0" borderId="0" xfId="0" applyFont="1" applyAlignment="1" applyProtection="1">
      <alignment horizontal="center" vertical="center"/>
    </xf>
    <xf numFmtId="167" fontId="33" fillId="5" borderId="114" xfId="0" applyNumberFormat="1" applyFont="1" applyFill="1" applyBorder="1" applyAlignment="1" applyProtection="1">
      <alignment horizontal="center" vertical="center"/>
    </xf>
    <xf numFmtId="0" fontId="36" fillId="0" borderId="115" xfId="0" applyFont="1" applyBorder="1" applyAlignment="1" applyProtection="1"/>
    <xf numFmtId="0" fontId="36" fillId="0" borderId="54" xfId="0" applyFont="1" applyBorder="1" applyAlignment="1" applyProtection="1"/>
    <xf numFmtId="0" fontId="33" fillId="9" borderId="114" xfId="0" applyFont="1" applyFill="1" applyBorder="1" applyAlignment="1" applyProtection="1">
      <alignment horizontal="center" vertical="center"/>
    </xf>
    <xf numFmtId="0" fontId="33" fillId="9" borderId="115" xfId="0" applyFont="1" applyFill="1" applyBorder="1" applyAlignment="1" applyProtection="1">
      <alignment horizontal="center" vertical="center"/>
    </xf>
    <xf numFmtId="0" fontId="36" fillId="9" borderId="115" xfId="0" applyFont="1" applyFill="1" applyBorder="1" applyAlignment="1" applyProtection="1">
      <alignment horizontal="center" vertical="center"/>
    </xf>
    <xf numFmtId="0" fontId="36" fillId="9" borderId="54" xfId="0" applyFont="1" applyFill="1" applyBorder="1" applyAlignment="1" applyProtection="1">
      <alignment horizontal="center" vertical="center"/>
    </xf>
    <xf numFmtId="0" fontId="36" fillId="0" borderId="115" xfId="0" applyFont="1" applyBorder="1" applyAlignment="1" applyProtection="1">
      <alignment horizontal="center" vertical="center"/>
    </xf>
    <xf numFmtId="0" fontId="36" fillId="0" borderId="54" xfId="0" applyFont="1" applyBorder="1" applyAlignment="1" applyProtection="1">
      <alignment horizontal="center" vertical="center"/>
    </xf>
    <xf numFmtId="167" fontId="27" fillId="5" borderId="114" xfId="0" applyNumberFormat="1" applyFont="1" applyFill="1" applyBorder="1" applyAlignment="1" applyProtection="1">
      <alignment horizontal="center" vertical="center"/>
    </xf>
    <xf numFmtId="0" fontId="35" fillId="0" borderId="115" xfId="0" applyFont="1" applyBorder="1" applyAlignment="1" applyProtection="1"/>
    <xf numFmtId="0" fontId="35" fillId="0" borderId="54" xfId="0" applyFont="1" applyBorder="1" applyAlignment="1" applyProtection="1"/>
    <xf numFmtId="0" fontId="72" fillId="2" borderId="0" xfId="0" applyFont="1" applyFill="1" applyAlignment="1" applyProtection="1">
      <alignment horizontal="center"/>
    </xf>
    <xf numFmtId="0" fontId="88" fillId="9" borderId="115" xfId="0" applyFont="1" applyFill="1" applyBorder="1" applyAlignment="1" applyProtection="1">
      <alignment horizontal="center" vertical="center"/>
    </xf>
    <xf numFmtId="0" fontId="64" fillId="2" borderId="27" xfId="0" applyFont="1" applyFill="1" applyBorder="1" applyAlignment="1" applyProtection="1">
      <alignment horizontal="left"/>
    </xf>
    <xf numFmtId="0" fontId="64" fillId="2" borderId="26" xfId="0" applyFont="1" applyFill="1" applyBorder="1" applyAlignment="1" applyProtection="1">
      <alignment horizontal="left"/>
    </xf>
    <xf numFmtId="0" fontId="60" fillId="9" borderId="62" xfId="0" applyFont="1" applyFill="1" applyBorder="1" applyAlignment="1" applyProtection="1">
      <alignment horizontal="center" vertical="center"/>
    </xf>
    <xf numFmtId="0" fontId="60" fillId="9" borderId="7" xfId="0" applyFont="1" applyFill="1" applyBorder="1" applyAlignment="1" applyProtection="1">
      <alignment horizontal="center" vertical="center"/>
    </xf>
    <xf numFmtId="0" fontId="60" fillId="9" borderId="19" xfId="0" applyFont="1" applyFill="1" applyBorder="1" applyAlignment="1" applyProtection="1">
      <alignment horizontal="center" vertical="center"/>
    </xf>
    <xf numFmtId="0" fontId="60" fillId="9" borderId="2" xfId="0" applyFont="1" applyFill="1" applyBorder="1" applyAlignment="1" applyProtection="1">
      <alignment horizontal="center" vertical="center"/>
    </xf>
    <xf numFmtId="0" fontId="60" fillId="9" borderId="27" xfId="0" applyFont="1" applyFill="1" applyBorder="1" applyAlignment="1" applyProtection="1">
      <alignment horizontal="center" vertical="center"/>
    </xf>
    <xf numFmtId="0" fontId="60" fillId="9" borderId="59" xfId="0" applyFont="1" applyFill="1" applyBorder="1" applyAlignment="1" applyProtection="1">
      <alignment horizontal="center" vertical="center"/>
    </xf>
    <xf numFmtId="0" fontId="87" fillId="2" borderId="0" xfId="0" applyFont="1" applyFill="1" applyBorder="1" applyAlignment="1" applyProtection="1">
      <alignment horizontal="center" vertical="center"/>
    </xf>
    <xf numFmtId="1" fontId="64" fillId="5" borderId="0" xfId="0" applyNumberFormat="1" applyFont="1" applyFill="1" applyAlignment="1" applyProtection="1">
      <alignment horizontal="center" vertical="center"/>
    </xf>
    <xf numFmtId="4" fontId="64" fillId="5" borderId="0" xfId="0" applyNumberFormat="1" applyFont="1" applyFill="1" applyAlignment="1" applyProtection="1">
      <alignment horizontal="center" vertical="center"/>
    </xf>
    <xf numFmtId="4" fontId="64" fillId="2" borderId="0" xfId="0" applyNumberFormat="1" applyFont="1" applyFill="1" applyAlignment="1" applyProtection="1">
      <alignment horizontal="center"/>
    </xf>
    <xf numFmtId="0" fontId="64" fillId="2" borderId="0" xfId="0" applyFont="1" applyFill="1" applyAlignment="1" applyProtection="1">
      <alignment horizontal="center"/>
    </xf>
    <xf numFmtId="0" fontId="58" fillId="2" borderId="0" xfId="0" applyFont="1" applyFill="1" applyBorder="1" applyAlignment="1" applyProtection="1">
      <alignment horizontal="center"/>
    </xf>
    <xf numFmtId="0" fontId="36" fillId="9" borderId="117" xfId="0" applyFont="1" applyFill="1" applyBorder="1" applyAlignment="1">
      <alignment horizontal="center" vertical="center"/>
    </xf>
    <xf numFmtId="0" fontId="0" fillId="0" borderId="118" xfId="0" applyBorder="1" applyAlignment="1"/>
    <xf numFmtId="0" fontId="0" fillId="0" borderId="119" xfId="0" applyBorder="1" applyAlignment="1"/>
    <xf numFmtId="0" fontId="9" fillId="0" borderId="0" xfId="0" applyFont="1" applyAlignment="1">
      <alignment horizontal="center"/>
    </xf>
    <xf numFmtId="0" fontId="0" fillId="0" borderId="0" xfId="0" applyAlignment="1" applyProtection="1">
      <alignment wrapText="1"/>
      <protection locked="0"/>
    </xf>
    <xf numFmtId="0" fontId="26" fillId="9" borderId="86" xfId="0" applyFont="1" applyFill="1" applyBorder="1" applyAlignment="1" applyProtection="1">
      <alignment horizontal="center" vertical="center"/>
    </xf>
    <xf numFmtId="0" fontId="9" fillId="9" borderId="58" xfId="0" applyFont="1" applyFill="1" applyBorder="1" applyAlignment="1">
      <alignment horizontal="center" vertical="center"/>
    </xf>
    <xf numFmtId="0" fontId="9" fillId="9" borderId="4" xfId="0" applyFont="1" applyFill="1" applyBorder="1" applyAlignment="1">
      <alignment horizontal="center" vertical="center"/>
    </xf>
  </cellXfs>
  <cellStyles count="5">
    <cellStyle name="Milliers_ALSH AES + APS 1 site prév 2012" xfId="1"/>
    <cellStyle name="Normal" xfId="0" builtinId="0"/>
    <cellStyle name="Normal_Dossier Animation Locale Prev 2012" xfId="2"/>
    <cellStyle name="Normal_Dossier RAM Prev 2012" xfId="3"/>
    <cellStyle name="Pourcentage" xfId="4" builtinId="5"/>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909090"/>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447675</xdr:colOff>
      <xdr:row>23</xdr:row>
      <xdr:rowOff>152400</xdr:rowOff>
    </xdr:from>
    <xdr:to>
      <xdr:col>9</xdr:col>
      <xdr:colOff>600075</xdr:colOff>
      <xdr:row>25</xdr:row>
      <xdr:rowOff>85725</xdr:rowOff>
    </xdr:to>
    <xdr:sp macro="" textlink="">
      <xdr:nvSpPr>
        <xdr:cNvPr id="41985" name="AutoShape 1"/>
        <xdr:cNvSpPr>
          <a:spLocks noChangeArrowheads="1"/>
        </xdr:cNvSpPr>
      </xdr:nvSpPr>
      <xdr:spPr bwMode="auto">
        <a:xfrm>
          <a:off x="10039350" y="9029700"/>
          <a:ext cx="914400" cy="4762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sp>
    <xdr:clientData/>
  </xdr:twoCellAnchor>
  <xdr:twoCellAnchor>
    <xdr:from>
      <xdr:col>8</xdr:col>
      <xdr:colOff>447675</xdr:colOff>
      <xdr:row>25</xdr:row>
      <xdr:rowOff>142875</xdr:rowOff>
    </xdr:from>
    <xdr:to>
      <xdr:col>9</xdr:col>
      <xdr:colOff>609600</xdr:colOff>
      <xdr:row>27</xdr:row>
      <xdr:rowOff>104775</xdr:rowOff>
    </xdr:to>
    <xdr:sp macro="" textlink="">
      <xdr:nvSpPr>
        <xdr:cNvPr id="41986" name="AutoShape 2"/>
        <xdr:cNvSpPr>
          <a:spLocks noChangeArrowheads="1"/>
        </xdr:cNvSpPr>
      </xdr:nvSpPr>
      <xdr:spPr bwMode="auto">
        <a:xfrm>
          <a:off x="10039350" y="9563100"/>
          <a:ext cx="923925" cy="4572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sp>
    <xdr:clientData/>
  </xdr:twoCellAnchor>
  <xdr:twoCellAnchor>
    <xdr:from>
      <xdr:col>8</xdr:col>
      <xdr:colOff>447675</xdr:colOff>
      <xdr:row>29</xdr:row>
      <xdr:rowOff>142875</xdr:rowOff>
    </xdr:from>
    <xdr:to>
      <xdr:col>9</xdr:col>
      <xdr:colOff>600075</xdr:colOff>
      <xdr:row>31</xdr:row>
      <xdr:rowOff>190500</xdr:rowOff>
    </xdr:to>
    <xdr:sp macro="" textlink="">
      <xdr:nvSpPr>
        <xdr:cNvPr id="41987" name="AutoShape 3"/>
        <xdr:cNvSpPr>
          <a:spLocks noChangeArrowheads="1"/>
        </xdr:cNvSpPr>
      </xdr:nvSpPr>
      <xdr:spPr bwMode="auto">
        <a:xfrm>
          <a:off x="10039350" y="10629900"/>
          <a:ext cx="914400" cy="5429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sp>
    <xdr:clientData/>
  </xdr:twoCellAnchor>
  <xdr:twoCellAnchor>
    <xdr:from>
      <xdr:col>0</xdr:col>
      <xdr:colOff>104775</xdr:colOff>
      <xdr:row>3</xdr:row>
      <xdr:rowOff>66675</xdr:rowOff>
    </xdr:from>
    <xdr:to>
      <xdr:col>0</xdr:col>
      <xdr:colOff>742950</xdr:colOff>
      <xdr:row>4</xdr:row>
      <xdr:rowOff>47625</xdr:rowOff>
    </xdr:to>
    <xdr:sp macro="" textlink="">
      <xdr:nvSpPr>
        <xdr:cNvPr id="41988" name="AutoShape 4"/>
        <xdr:cNvSpPr>
          <a:spLocks noChangeArrowheads="1"/>
        </xdr:cNvSpPr>
      </xdr:nvSpPr>
      <xdr:spPr bwMode="auto">
        <a:xfrm>
          <a:off x="104775" y="2000250"/>
          <a:ext cx="638175" cy="419100"/>
        </a:xfrm>
        <a:prstGeom prst="rightArrow">
          <a:avLst>
            <a:gd name="adj1" fmla="val 50000"/>
            <a:gd name="adj2" fmla="val 38068"/>
          </a:avLst>
        </a:prstGeom>
        <a:solidFill>
          <a:srgbClr val="FFFFFF"/>
        </a:solidFill>
        <a:ln w="9525">
          <a:solidFill>
            <a:srgbClr val="000000"/>
          </a:solidFill>
          <a:miter lim="800000"/>
          <a:headEnd/>
          <a:tailEnd/>
        </a:ln>
      </xdr:spPr>
    </xdr:sp>
    <xdr:clientData/>
  </xdr:twoCellAnchor>
  <xdr:twoCellAnchor>
    <xdr:from>
      <xdr:col>0</xdr:col>
      <xdr:colOff>104775</xdr:colOff>
      <xdr:row>4</xdr:row>
      <xdr:rowOff>66675</xdr:rowOff>
    </xdr:from>
    <xdr:to>
      <xdr:col>0</xdr:col>
      <xdr:colOff>742950</xdr:colOff>
      <xdr:row>5</xdr:row>
      <xdr:rowOff>47625</xdr:rowOff>
    </xdr:to>
    <xdr:sp macro="" textlink="">
      <xdr:nvSpPr>
        <xdr:cNvPr id="41989" name="AutoShape 5"/>
        <xdr:cNvSpPr>
          <a:spLocks noChangeArrowheads="1"/>
        </xdr:cNvSpPr>
      </xdr:nvSpPr>
      <xdr:spPr bwMode="auto">
        <a:xfrm>
          <a:off x="104775" y="2438400"/>
          <a:ext cx="638175" cy="419100"/>
        </a:xfrm>
        <a:prstGeom prst="rightArrow">
          <a:avLst>
            <a:gd name="adj1" fmla="val 50000"/>
            <a:gd name="adj2" fmla="val 38068"/>
          </a:avLst>
        </a:prstGeom>
        <a:solidFill>
          <a:srgbClr val="FFFFFF"/>
        </a:solidFill>
        <a:ln w="9525">
          <a:solidFill>
            <a:srgbClr val="000000"/>
          </a:solidFill>
          <a:miter lim="800000"/>
          <a:headEnd/>
          <a:tailEnd/>
        </a:ln>
      </xdr:spPr>
    </xdr:sp>
    <xdr:clientData/>
  </xdr:twoCellAnchor>
  <xdr:twoCellAnchor>
    <xdr:from>
      <xdr:col>0</xdr:col>
      <xdr:colOff>104775</xdr:colOff>
      <xdr:row>5</xdr:row>
      <xdr:rowOff>66675</xdr:rowOff>
    </xdr:from>
    <xdr:to>
      <xdr:col>0</xdr:col>
      <xdr:colOff>742950</xdr:colOff>
      <xdr:row>6</xdr:row>
      <xdr:rowOff>47625</xdr:rowOff>
    </xdr:to>
    <xdr:sp macro="" textlink="">
      <xdr:nvSpPr>
        <xdr:cNvPr id="41990" name="AutoShape 6"/>
        <xdr:cNvSpPr>
          <a:spLocks noChangeArrowheads="1"/>
        </xdr:cNvSpPr>
      </xdr:nvSpPr>
      <xdr:spPr bwMode="auto">
        <a:xfrm>
          <a:off x="104775" y="2876550"/>
          <a:ext cx="638175" cy="419100"/>
        </a:xfrm>
        <a:prstGeom prst="rightArrow">
          <a:avLst>
            <a:gd name="adj1" fmla="val 50000"/>
            <a:gd name="adj2" fmla="val 38068"/>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371475</xdr:colOff>
      <xdr:row>23</xdr:row>
      <xdr:rowOff>152400</xdr:rowOff>
    </xdr:to>
    <xdr:sp macro="" textlink="">
      <xdr:nvSpPr>
        <xdr:cNvPr id="49153" name="Rectangle 1"/>
        <xdr:cNvSpPr>
          <a:spLocks noChangeArrowheads="1"/>
        </xdr:cNvSpPr>
      </xdr:nvSpPr>
      <xdr:spPr bwMode="auto">
        <a:xfrm>
          <a:off x="0" y="0"/>
          <a:ext cx="371475" cy="5324475"/>
        </a:xfrm>
        <a:prstGeom prst="rect">
          <a:avLst/>
        </a:prstGeom>
        <a:solidFill>
          <a:srgbClr val="BCC4E6"/>
        </a:solidFill>
        <a:ln>
          <a:noFill/>
        </a:ln>
        <a:extLs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0</xdr:col>
      <xdr:colOff>0</xdr:colOff>
      <xdr:row>23</xdr:row>
      <xdr:rowOff>152400</xdr:rowOff>
    </xdr:from>
    <xdr:to>
      <xdr:col>0</xdr:col>
      <xdr:colOff>352425</xdr:colOff>
      <xdr:row>56</xdr:row>
      <xdr:rowOff>104775</xdr:rowOff>
    </xdr:to>
    <xdr:sp macro="" textlink="">
      <xdr:nvSpPr>
        <xdr:cNvPr id="49154" name="Rectangle 2"/>
        <xdr:cNvSpPr>
          <a:spLocks noChangeArrowheads="1"/>
        </xdr:cNvSpPr>
      </xdr:nvSpPr>
      <xdr:spPr bwMode="auto">
        <a:xfrm>
          <a:off x="0" y="5324475"/>
          <a:ext cx="352425" cy="5524500"/>
        </a:xfrm>
        <a:prstGeom prst="rect">
          <a:avLst/>
        </a:prstGeom>
        <a:solidFill>
          <a:srgbClr val="A5DFD3"/>
        </a:solidFill>
        <a:ln>
          <a:noFill/>
        </a:ln>
        <a:extLst>
          <a:ext uri="{91240B29-F687-4F45-9708-019B960494DF}">
            <a14:hiddenLine xmlns="" xmlns:a14="http://schemas.microsoft.com/office/drawing/2010/main" w="9525">
              <a:solidFill>
                <a:srgbClr val="A5DFD3"/>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381000</xdr:colOff>
      <xdr:row>16</xdr:row>
      <xdr:rowOff>209550</xdr:rowOff>
    </xdr:from>
    <xdr:to>
      <xdr:col>0</xdr:col>
      <xdr:colOff>1438275</xdr:colOff>
      <xdr:row>19</xdr:row>
      <xdr:rowOff>0</xdr:rowOff>
    </xdr:to>
    <xdr:sp macro="" textlink="">
      <xdr:nvSpPr>
        <xdr:cNvPr id="25605" name="AutoShape 5"/>
        <xdr:cNvSpPr>
          <a:spLocks noChangeArrowheads="1"/>
        </xdr:cNvSpPr>
      </xdr:nvSpPr>
      <xdr:spPr bwMode="auto">
        <a:xfrm>
          <a:off x="381000" y="5876925"/>
          <a:ext cx="1057275" cy="52387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CG Omega"/>
            </a:rPr>
            <a:t>   Actes </a:t>
          </a:r>
          <a:endParaRPr lang="fr-FR"/>
        </a:p>
      </xdr:txBody>
    </xdr:sp>
    <xdr:clientData/>
  </xdr:twoCellAnchor>
  <xdr:twoCellAnchor>
    <xdr:from>
      <xdr:col>0</xdr:col>
      <xdr:colOff>323850</xdr:colOff>
      <xdr:row>23</xdr:row>
      <xdr:rowOff>304800</xdr:rowOff>
    </xdr:from>
    <xdr:to>
      <xdr:col>0</xdr:col>
      <xdr:colOff>1447800</xdr:colOff>
      <xdr:row>25</xdr:row>
      <xdr:rowOff>123825</xdr:rowOff>
    </xdr:to>
    <xdr:sp macro="" textlink="">
      <xdr:nvSpPr>
        <xdr:cNvPr id="25612" name="AutoShape 12"/>
        <xdr:cNvSpPr>
          <a:spLocks noChangeArrowheads="1"/>
        </xdr:cNvSpPr>
      </xdr:nvSpPr>
      <xdr:spPr bwMode="auto">
        <a:xfrm>
          <a:off x="323850" y="7667625"/>
          <a:ext cx="1123950" cy="6572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CG Omega"/>
            </a:rPr>
            <a:t> Capacité Retenue </a:t>
          </a:r>
          <a:endParaRPr lang="fr-FR"/>
        </a:p>
      </xdr:txBody>
    </xdr:sp>
    <xdr:clientData/>
  </xdr:twoCellAnchor>
  <xdr:twoCellAnchor>
    <xdr:from>
      <xdr:col>0</xdr:col>
      <xdr:colOff>381000</xdr:colOff>
      <xdr:row>20</xdr:row>
      <xdr:rowOff>180975</xdr:rowOff>
    </xdr:from>
    <xdr:to>
      <xdr:col>0</xdr:col>
      <xdr:colOff>1438275</xdr:colOff>
      <xdr:row>23</xdr:row>
      <xdr:rowOff>95250</xdr:rowOff>
    </xdr:to>
    <xdr:sp macro="" textlink="">
      <xdr:nvSpPr>
        <xdr:cNvPr id="25613" name="AutoShape 13"/>
        <xdr:cNvSpPr>
          <a:spLocks noChangeArrowheads="1"/>
        </xdr:cNvSpPr>
      </xdr:nvSpPr>
      <xdr:spPr bwMode="auto">
        <a:xfrm>
          <a:off x="381000" y="6781800"/>
          <a:ext cx="1057275" cy="67627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CG Omega"/>
            </a:rPr>
            <a:t>  Activité</a:t>
          </a:r>
          <a:endParaRPr lang="fr-FR"/>
        </a:p>
      </xdr:txBody>
    </xdr:sp>
    <xdr:clientData/>
  </xdr:twoCellAnchor>
  <xdr:twoCellAnchor>
    <xdr:from>
      <xdr:col>0</xdr:col>
      <xdr:colOff>333375</xdr:colOff>
      <xdr:row>34</xdr:row>
      <xdr:rowOff>95250</xdr:rowOff>
    </xdr:from>
    <xdr:to>
      <xdr:col>0</xdr:col>
      <xdr:colOff>1400175</xdr:colOff>
      <xdr:row>36</xdr:row>
      <xdr:rowOff>180975</xdr:rowOff>
    </xdr:to>
    <xdr:sp macro="" textlink="">
      <xdr:nvSpPr>
        <xdr:cNvPr id="25614" name="AutoShape 14"/>
        <xdr:cNvSpPr>
          <a:spLocks noChangeArrowheads="1"/>
        </xdr:cNvSpPr>
      </xdr:nvSpPr>
      <xdr:spPr bwMode="auto">
        <a:xfrm>
          <a:off x="333375" y="11001375"/>
          <a:ext cx="1066800" cy="5810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CG Omega"/>
            </a:rPr>
            <a:t>   Actes </a:t>
          </a:r>
          <a:endParaRPr lang="fr-FR"/>
        </a:p>
      </xdr:txBody>
    </xdr:sp>
    <xdr:clientData/>
  </xdr:twoCellAnchor>
  <xdr:twoCellAnchor>
    <xdr:from>
      <xdr:col>0</xdr:col>
      <xdr:colOff>342900</xdr:colOff>
      <xdr:row>38</xdr:row>
      <xdr:rowOff>123825</xdr:rowOff>
    </xdr:from>
    <xdr:to>
      <xdr:col>0</xdr:col>
      <xdr:colOff>1400175</xdr:colOff>
      <xdr:row>41</xdr:row>
      <xdr:rowOff>9525</xdr:rowOff>
    </xdr:to>
    <xdr:sp macro="" textlink="">
      <xdr:nvSpPr>
        <xdr:cNvPr id="25615" name="AutoShape 15"/>
        <xdr:cNvSpPr>
          <a:spLocks noChangeArrowheads="1"/>
        </xdr:cNvSpPr>
      </xdr:nvSpPr>
      <xdr:spPr bwMode="auto">
        <a:xfrm>
          <a:off x="342900" y="12020550"/>
          <a:ext cx="1057275" cy="6286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CG Omega"/>
            </a:rPr>
            <a:t> Activité</a:t>
          </a:r>
          <a:endParaRPr lang="fr-FR"/>
        </a:p>
      </xdr:txBody>
    </xdr:sp>
    <xdr:clientData/>
  </xdr:twoCellAnchor>
  <xdr:twoCellAnchor>
    <xdr:from>
      <xdr:col>0</xdr:col>
      <xdr:colOff>285750</xdr:colOff>
      <xdr:row>41</xdr:row>
      <xdr:rowOff>104775</xdr:rowOff>
    </xdr:from>
    <xdr:to>
      <xdr:col>0</xdr:col>
      <xdr:colOff>1409700</xdr:colOff>
      <xdr:row>44</xdr:row>
      <xdr:rowOff>66675</xdr:rowOff>
    </xdr:to>
    <xdr:sp macro="" textlink="">
      <xdr:nvSpPr>
        <xdr:cNvPr id="25616" name="AutoShape 16"/>
        <xdr:cNvSpPr>
          <a:spLocks noChangeArrowheads="1"/>
        </xdr:cNvSpPr>
      </xdr:nvSpPr>
      <xdr:spPr bwMode="auto">
        <a:xfrm>
          <a:off x="285750" y="12744450"/>
          <a:ext cx="1123950" cy="7048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CG Omega"/>
            </a:rPr>
            <a:t> Capacité Retenue </a:t>
          </a:r>
          <a:endParaRPr lang="fr-FR"/>
        </a:p>
      </xdr:txBody>
    </xdr:sp>
    <xdr:clientData/>
  </xdr:twoCellAnchor>
  <xdr:twoCellAnchor>
    <xdr:from>
      <xdr:col>4</xdr:col>
      <xdr:colOff>200025</xdr:colOff>
      <xdr:row>9</xdr:row>
      <xdr:rowOff>85725</xdr:rowOff>
    </xdr:from>
    <xdr:to>
      <xdr:col>4</xdr:col>
      <xdr:colOff>333375</xdr:colOff>
      <xdr:row>12</xdr:row>
      <xdr:rowOff>85725</xdr:rowOff>
    </xdr:to>
    <xdr:sp macro="" textlink="">
      <xdr:nvSpPr>
        <xdr:cNvPr id="25618" name="AutoShape 18"/>
        <xdr:cNvSpPr>
          <a:spLocks/>
        </xdr:cNvSpPr>
      </xdr:nvSpPr>
      <xdr:spPr bwMode="auto">
        <a:xfrm>
          <a:off x="5286375" y="3495675"/>
          <a:ext cx="133350" cy="742950"/>
        </a:xfrm>
        <a:prstGeom prst="leftBrace">
          <a:avLst>
            <a:gd name="adj1" fmla="val 46429"/>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97</xdr:row>
      <xdr:rowOff>314325</xdr:rowOff>
    </xdr:from>
    <xdr:to>
      <xdr:col>13</xdr:col>
      <xdr:colOff>0</xdr:colOff>
      <xdr:row>107</xdr:row>
      <xdr:rowOff>142875</xdr:rowOff>
    </xdr:to>
    <xdr:sp macro="" textlink="">
      <xdr:nvSpPr>
        <xdr:cNvPr id="22540" name="AutoShape 12"/>
        <xdr:cNvSpPr>
          <a:spLocks noChangeArrowheads="1"/>
        </xdr:cNvSpPr>
      </xdr:nvSpPr>
      <xdr:spPr bwMode="auto">
        <a:xfrm>
          <a:off x="47625" y="31156275"/>
          <a:ext cx="21412200" cy="1790700"/>
        </a:xfrm>
        <a:prstGeom prst="downArrowCallout">
          <a:avLst>
            <a:gd name="adj1" fmla="val 298936"/>
            <a:gd name="adj2" fmla="val 298936"/>
            <a:gd name="adj3" fmla="val 16667"/>
            <a:gd name="adj4" fmla="val 66667"/>
          </a:avLst>
        </a:prstGeom>
        <a:solidFill>
          <a:srgbClr val="FFFFFF"/>
        </a:solidFill>
        <a:ln w="38100">
          <a:solidFill>
            <a:srgbClr val="000000"/>
          </a:solidFill>
          <a:miter lim="800000"/>
          <a:headEnd/>
          <a:tailEnd/>
        </a:ln>
      </xdr:spPr>
      <xdr:txBody>
        <a:bodyPr vertOverflow="clip" wrap="square" lIns="45720" tIns="36576" rIns="45720" bIns="0" anchor="t" upright="1"/>
        <a:lstStyle/>
        <a:p>
          <a:pPr algn="ctr" rtl="0">
            <a:defRPr sz="1000"/>
          </a:pPr>
          <a:endParaRPr lang="fr-FR" sz="2200" b="0" i="0" u="none" strike="noStrike" baseline="0">
            <a:solidFill>
              <a:srgbClr val="000000"/>
            </a:solidFill>
            <a:latin typeface="CG Omega"/>
          </a:endParaRPr>
        </a:p>
        <a:p>
          <a:pPr algn="ctr" rtl="0">
            <a:defRPr sz="1000"/>
          </a:pPr>
          <a:r>
            <a:rPr lang="fr-FR" sz="2200" b="1" i="1" u="none" strike="noStrike" baseline="0">
              <a:solidFill>
                <a:srgbClr val="000000"/>
              </a:solidFill>
              <a:latin typeface="CG Omega"/>
            </a:rPr>
            <a:t>T</a:t>
          </a:r>
          <a:r>
            <a:rPr lang="fr-FR" sz="1600" b="1" i="1" u="none" strike="noStrike" baseline="0">
              <a:solidFill>
                <a:srgbClr val="000000"/>
              </a:solidFill>
              <a:latin typeface="CG Omega"/>
            </a:rPr>
            <a:t>OTAL PSU + HEURES CONCERTATION</a:t>
          </a:r>
        </a:p>
        <a:p>
          <a:pPr algn="ctr" rtl="0">
            <a:defRPr sz="1000"/>
          </a:pPr>
          <a:r>
            <a:rPr lang="fr-FR" sz="1600" b="1" i="1" u="none" strike="noStrike" baseline="0">
              <a:solidFill>
                <a:srgbClr val="000000"/>
              </a:solidFill>
              <a:latin typeface="CG Omega"/>
            </a:rPr>
            <a:t> + PS ORDINAIRE </a:t>
          </a:r>
          <a:endParaRPr lang="fr-FR"/>
        </a:p>
      </xdr:txBody>
    </xdr:sp>
    <xdr:clientData/>
  </xdr:twoCellAnchor>
  <xdr:twoCellAnchor>
    <xdr:from>
      <xdr:col>4</xdr:col>
      <xdr:colOff>161925</xdr:colOff>
      <xdr:row>44</xdr:row>
      <xdr:rowOff>123825</xdr:rowOff>
    </xdr:from>
    <xdr:to>
      <xdr:col>4</xdr:col>
      <xdr:colOff>885825</xdr:colOff>
      <xdr:row>45</xdr:row>
      <xdr:rowOff>152400</xdr:rowOff>
    </xdr:to>
    <xdr:sp macro="" textlink="">
      <xdr:nvSpPr>
        <xdr:cNvPr id="22687" name="AutoShape 159"/>
        <xdr:cNvSpPr>
          <a:spLocks noChangeArrowheads="1"/>
        </xdr:cNvSpPr>
      </xdr:nvSpPr>
      <xdr:spPr bwMode="auto">
        <a:xfrm>
          <a:off x="9477375" y="15078075"/>
          <a:ext cx="723900" cy="48577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sp>
    <xdr:clientData/>
  </xdr:twoCellAnchor>
  <xdr:twoCellAnchor>
    <xdr:from>
      <xdr:col>7</xdr:col>
      <xdr:colOff>304800</xdr:colOff>
      <xdr:row>22</xdr:row>
      <xdr:rowOff>152400</xdr:rowOff>
    </xdr:from>
    <xdr:to>
      <xdr:col>7</xdr:col>
      <xdr:colOff>581025</xdr:colOff>
      <xdr:row>31</xdr:row>
      <xdr:rowOff>47625</xdr:rowOff>
    </xdr:to>
    <xdr:sp macro="" textlink="">
      <xdr:nvSpPr>
        <xdr:cNvPr id="47468" name="AutoShape 3436"/>
        <xdr:cNvSpPr>
          <a:spLocks/>
        </xdr:cNvSpPr>
      </xdr:nvSpPr>
      <xdr:spPr bwMode="auto">
        <a:xfrm>
          <a:off x="13706475" y="6267450"/>
          <a:ext cx="276225" cy="3838575"/>
        </a:xfrm>
        <a:prstGeom prst="rightBrace">
          <a:avLst>
            <a:gd name="adj1" fmla="val 115805"/>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152400</xdr:colOff>
      <xdr:row>31</xdr:row>
      <xdr:rowOff>200025</xdr:rowOff>
    </xdr:from>
    <xdr:to>
      <xdr:col>2</xdr:col>
      <xdr:colOff>485775</xdr:colOff>
      <xdr:row>35</xdr:row>
      <xdr:rowOff>47625</xdr:rowOff>
    </xdr:to>
    <xdr:sp macro="" textlink="">
      <xdr:nvSpPr>
        <xdr:cNvPr id="47469" name="AutoShape 3437"/>
        <xdr:cNvSpPr>
          <a:spLocks/>
        </xdr:cNvSpPr>
      </xdr:nvSpPr>
      <xdr:spPr bwMode="auto">
        <a:xfrm>
          <a:off x="5686425" y="10258425"/>
          <a:ext cx="333375" cy="1600200"/>
        </a:xfrm>
        <a:prstGeom prst="rightBrace">
          <a:avLst>
            <a:gd name="adj1" fmla="val 40000"/>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123825</xdr:colOff>
      <xdr:row>63</xdr:row>
      <xdr:rowOff>28575</xdr:rowOff>
    </xdr:from>
    <xdr:to>
      <xdr:col>4</xdr:col>
      <xdr:colOff>200025</xdr:colOff>
      <xdr:row>67</xdr:row>
      <xdr:rowOff>9525</xdr:rowOff>
    </xdr:to>
    <xdr:sp macro="" textlink="">
      <xdr:nvSpPr>
        <xdr:cNvPr id="47470" name="AutoShape 3438"/>
        <xdr:cNvSpPr>
          <a:spLocks/>
        </xdr:cNvSpPr>
      </xdr:nvSpPr>
      <xdr:spPr bwMode="auto">
        <a:xfrm>
          <a:off x="9439275" y="19850100"/>
          <a:ext cx="76200" cy="1504950"/>
        </a:xfrm>
        <a:prstGeom prst="rightBrace">
          <a:avLst>
            <a:gd name="adj1" fmla="val 164583"/>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142875</xdr:colOff>
      <xdr:row>94</xdr:row>
      <xdr:rowOff>0</xdr:rowOff>
    </xdr:from>
    <xdr:to>
      <xdr:col>4</xdr:col>
      <xdr:colOff>200025</xdr:colOff>
      <xdr:row>94</xdr:row>
      <xdr:rowOff>0</xdr:rowOff>
    </xdr:to>
    <xdr:sp macro="" textlink="">
      <xdr:nvSpPr>
        <xdr:cNvPr id="47471" name="AutoShape 3439"/>
        <xdr:cNvSpPr>
          <a:spLocks/>
        </xdr:cNvSpPr>
      </xdr:nvSpPr>
      <xdr:spPr bwMode="auto">
        <a:xfrm>
          <a:off x="9458325" y="30079950"/>
          <a:ext cx="571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790575</xdr:colOff>
      <xdr:row>108</xdr:row>
      <xdr:rowOff>104775</xdr:rowOff>
    </xdr:from>
    <xdr:to>
      <xdr:col>9</xdr:col>
      <xdr:colOff>1981200</xdr:colOff>
      <xdr:row>113</xdr:row>
      <xdr:rowOff>200025</xdr:rowOff>
    </xdr:to>
    <xdr:sp macro="" textlink="">
      <xdr:nvSpPr>
        <xdr:cNvPr id="47472" name="AutoShape 3440"/>
        <xdr:cNvSpPr>
          <a:spLocks noChangeArrowheads="1"/>
        </xdr:cNvSpPr>
      </xdr:nvSpPr>
      <xdr:spPr bwMode="auto">
        <a:xfrm>
          <a:off x="14192250" y="33089850"/>
          <a:ext cx="2800350" cy="1476375"/>
        </a:xfrm>
        <a:prstGeom prst="wedgeRoundRectCallout">
          <a:avLst>
            <a:gd name="adj1" fmla="val -75852"/>
            <a:gd name="adj2" fmla="val -29356"/>
            <a:gd name="adj3" fmla="val 16667"/>
          </a:avLst>
        </a:prstGeom>
        <a:solidFill>
          <a:srgbClr val="FFFFFF"/>
        </a:solidFill>
        <a:ln w="19050">
          <a:solidFill>
            <a:srgbClr val="000000"/>
          </a:solidFill>
          <a:miter lim="800000"/>
          <a:headEnd/>
          <a:tailEnd/>
        </a:ln>
        <a:effectLst>
          <a:outerShdw dist="81320" dir="13880412" algn="ctr" rotWithShape="0">
            <a:srgbClr val="969696"/>
          </a:outerShdw>
        </a:effectLst>
      </xdr:spPr>
      <xdr:txBody>
        <a:bodyPr vertOverflow="clip" wrap="square" lIns="27432" tIns="22860" rIns="27432" bIns="0" anchor="t" upright="1"/>
        <a:lstStyle/>
        <a:p>
          <a:pPr algn="ctr" rtl="0">
            <a:defRPr sz="1000"/>
          </a:pPr>
          <a:endParaRPr lang="fr-FR" sz="800" b="0" i="0" u="none" strike="noStrike" baseline="0">
            <a:solidFill>
              <a:srgbClr val="000000"/>
            </a:solidFill>
            <a:latin typeface="Arial"/>
            <a:cs typeface="Arial"/>
          </a:endParaRPr>
        </a:p>
        <a:p>
          <a:pPr algn="ctr" rtl="0">
            <a:defRPr sz="1000"/>
          </a:pPr>
          <a:r>
            <a:rPr lang="fr-FR" sz="1200" b="1" i="0" u="none" strike="noStrike" baseline="0">
              <a:solidFill>
                <a:srgbClr val="000000"/>
              </a:solidFill>
              <a:latin typeface="Arial"/>
              <a:cs typeface="Arial"/>
            </a:rPr>
            <a:t>Vous devez reporter ce montant dans le compte 70 du BP  Prestation de service CAF  (onglet : "Compte de résultat" produits ligne E10)</a:t>
          </a: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381000</xdr:colOff>
      <xdr:row>34</xdr:row>
      <xdr:rowOff>142875</xdr:rowOff>
    </xdr:to>
    <xdr:sp macro="" textlink="">
      <xdr:nvSpPr>
        <xdr:cNvPr id="50177" name="Rectangle 1"/>
        <xdr:cNvSpPr>
          <a:spLocks noChangeArrowheads="1"/>
        </xdr:cNvSpPr>
      </xdr:nvSpPr>
      <xdr:spPr bwMode="auto">
        <a:xfrm>
          <a:off x="9525" y="9525"/>
          <a:ext cx="371475" cy="7153275"/>
        </a:xfrm>
        <a:prstGeom prst="rect">
          <a:avLst/>
        </a:prstGeom>
        <a:solidFill>
          <a:srgbClr val="BCC4E6"/>
        </a:solidFill>
        <a:ln>
          <a:noFill/>
        </a:ln>
        <a:extLs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0</xdr:col>
      <xdr:colOff>9525</xdr:colOff>
      <xdr:row>34</xdr:row>
      <xdr:rowOff>133350</xdr:rowOff>
    </xdr:from>
    <xdr:to>
      <xdr:col>0</xdr:col>
      <xdr:colOff>361950</xdr:colOff>
      <xdr:row>70</xdr:row>
      <xdr:rowOff>142875</xdr:rowOff>
    </xdr:to>
    <xdr:sp macro="" textlink="">
      <xdr:nvSpPr>
        <xdr:cNvPr id="50178" name="Rectangle 2"/>
        <xdr:cNvSpPr>
          <a:spLocks noChangeArrowheads="1"/>
        </xdr:cNvSpPr>
      </xdr:nvSpPr>
      <xdr:spPr bwMode="auto">
        <a:xfrm>
          <a:off x="9525" y="7153275"/>
          <a:ext cx="352425" cy="6581775"/>
        </a:xfrm>
        <a:prstGeom prst="rect">
          <a:avLst/>
        </a:prstGeom>
        <a:solidFill>
          <a:srgbClr val="A5DFD3"/>
        </a:solidFill>
        <a:ln>
          <a:noFill/>
        </a:ln>
        <a:extLst>
          <a:ext uri="{91240B29-F687-4F45-9708-019B960494DF}">
            <a14:hiddenLine xmlns="" xmlns:a14="http://schemas.microsoft.com/office/drawing/2010/main" w="9525">
              <a:solidFill>
                <a:srgbClr val="A5DFD3"/>
              </a:solidFill>
              <a:miter lim="800000"/>
              <a:headEnd/>
              <a:tailEnd/>
            </a14:hiddenLine>
          </a:ext>
        </a:extLst>
      </xdr:spPr>
    </xdr:sp>
    <xdr:clientData/>
  </xdr:twoCellAnchor>
  <xdr:twoCellAnchor>
    <xdr:from>
      <xdr:col>0</xdr:col>
      <xdr:colOff>704850</xdr:colOff>
      <xdr:row>2</xdr:row>
      <xdr:rowOff>19050</xdr:rowOff>
    </xdr:from>
    <xdr:to>
      <xdr:col>2</xdr:col>
      <xdr:colOff>2657475</xdr:colOff>
      <xdr:row>5</xdr:row>
      <xdr:rowOff>19050</xdr:rowOff>
    </xdr:to>
    <xdr:sp macro="" textlink="">
      <xdr:nvSpPr>
        <xdr:cNvPr id="50179" name="AutoShape 3"/>
        <xdr:cNvSpPr>
          <a:spLocks noChangeArrowheads="1"/>
        </xdr:cNvSpPr>
      </xdr:nvSpPr>
      <xdr:spPr bwMode="auto">
        <a:xfrm>
          <a:off x="400050" y="342900"/>
          <a:ext cx="4572000" cy="485775"/>
        </a:xfrm>
        <a:prstGeom prst="flowChartAlternateProcess">
          <a:avLst/>
        </a:prstGeom>
        <a:solidFill>
          <a:srgbClr val="121A86"/>
        </a:solidFill>
        <a:ln>
          <a:noFill/>
        </a:ln>
        <a:extLs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fr-FR" sz="1800" b="1" i="0" u="none" strike="noStrike" baseline="0">
              <a:solidFill>
                <a:srgbClr val="FFFFFF"/>
              </a:solidFill>
              <a:latin typeface="CG Omega"/>
            </a:rPr>
            <a:t>ACTION SOCIALE</a:t>
          </a:r>
          <a:endParaRPr lang="fr-FR" sz="1800" b="0" i="0" u="none" strike="noStrike" baseline="0">
            <a:solidFill>
              <a:srgbClr val="FFFFFF"/>
            </a:solidFill>
            <a:latin typeface="CG Omega"/>
          </a:endParaRPr>
        </a:p>
        <a:p>
          <a:pPr algn="ctr" rtl="0">
            <a:defRPr sz="1000"/>
          </a:pPr>
          <a:endParaRPr lang="fr-FR"/>
        </a:p>
      </xdr:txBody>
    </xdr:sp>
    <xdr:clientData/>
  </xdr:twoCellAnchor>
  <xdr:twoCellAnchor>
    <xdr:from>
      <xdr:col>0</xdr:col>
      <xdr:colOff>19050</xdr:colOff>
      <xdr:row>71</xdr:row>
      <xdr:rowOff>38100</xdr:rowOff>
    </xdr:from>
    <xdr:to>
      <xdr:col>0</xdr:col>
      <xdr:colOff>390525</xdr:colOff>
      <xdr:row>109</xdr:row>
      <xdr:rowOff>85725</xdr:rowOff>
    </xdr:to>
    <xdr:sp macro="" textlink="">
      <xdr:nvSpPr>
        <xdr:cNvPr id="50181" name="Rectangle 5"/>
        <xdr:cNvSpPr>
          <a:spLocks noChangeArrowheads="1"/>
        </xdr:cNvSpPr>
      </xdr:nvSpPr>
      <xdr:spPr bwMode="auto">
        <a:xfrm>
          <a:off x="19050" y="13792200"/>
          <a:ext cx="371475" cy="7724775"/>
        </a:xfrm>
        <a:prstGeom prst="rect">
          <a:avLst/>
        </a:prstGeom>
        <a:solidFill>
          <a:srgbClr val="BCC4E6"/>
        </a:solidFill>
        <a:ln>
          <a:noFill/>
        </a:ln>
        <a:extLs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0</xdr:col>
      <xdr:colOff>0</xdr:colOff>
      <xdr:row>109</xdr:row>
      <xdr:rowOff>66675</xdr:rowOff>
    </xdr:from>
    <xdr:to>
      <xdr:col>0</xdr:col>
      <xdr:colOff>352425</xdr:colOff>
      <xdr:row>150</xdr:row>
      <xdr:rowOff>85725</xdr:rowOff>
    </xdr:to>
    <xdr:sp macro="" textlink="">
      <xdr:nvSpPr>
        <xdr:cNvPr id="50182" name="Rectangle 6"/>
        <xdr:cNvSpPr>
          <a:spLocks noChangeArrowheads="1"/>
        </xdr:cNvSpPr>
      </xdr:nvSpPr>
      <xdr:spPr bwMode="auto">
        <a:xfrm>
          <a:off x="0" y="21497925"/>
          <a:ext cx="352425" cy="7153275"/>
        </a:xfrm>
        <a:prstGeom prst="rect">
          <a:avLst/>
        </a:prstGeom>
        <a:solidFill>
          <a:srgbClr val="A5DFD3"/>
        </a:solidFill>
        <a:ln>
          <a:noFill/>
        </a:ln>
        <a:extLst>
          <a:ext uri="{91240B29-F687-4F45-9708-019B960494DF}">
            <a14:hiddenLine xmlns="" xmlns:a14="http://schemas.microsoft.com/office/drawing/2010/main" w="9525">
              <a:solidFill>
                <a:srgbClr val="A5DFD3"/>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361950</xdr:colOff>
      <xdr:row>35</xdr:row>
      <xdr:rowOff>123825</xdr:rowOff>
    </xdr:to>
    <xdr:sp macro="" textlink="">
      <xdr:nvSpPr>
        <xdr:cNvPr id="19457" name="Rectangle 1"/>
        <xdr:cNvSpPr>
          <a:spLocks noChangeArrowheads="1"/>
        </xdr:cNvSpPr>
      </xdr:nvSpPr>
      <xdr:spPr bwMode="auto">
        <a:xfrm>
          <a:off x="0" y="0"/>
          <a:ext cx="361950" cy="7343775"/>
        </a:xfrm>
        <a:prstGeom prst="rect">
          <a:avLst/>
        </a:prstGeom>
        <a:solidFill>
          <a:srgbClr val="BCC4E6"/>
        </a:solidFill>
        <a:ln>
          <a:noFill/>
        </a:ln>
        <a:extLs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xdr:col>
      <xdr:colOff>266700</xdr:colOff>
      <xdr:row>7</xdr:row>
      <xdr:rowOff>95250</xdr:rowOff>
    </xdr:from>
    <xdr:to>
      <xdr:col>10</xdr:col>
      <xdr:colOff>685800</xdr:colOff>
      <xdr:row>15</xdr:row>
      <xdr:rowOff>47625</xdr:rowOff>
    </xdr:to>
    <xdr:sp macro="" textlink="">
      <xdr:nvSpPr>
        <xdr:cNvPr id="19460" name="AutoShape 4"/>
        <xdr:cNvSpPr>
          <a:spLocks noChangeArrowheads="1"/>
        </xdr:cNvSpPr>
      </xdr:nvSpPr>
      <xdr:spPr bwMode="auto">
        <a:xfrm>
          <a:off x="1028700" y="1590675"/>
          <a:ext cx="7515225" cy="1247775"/>
        </a:xfrm>
        <a:prstGeom prst="flowChartAlternateProcess">
          <a:avLst/>
        </a:prstGeom>
        <a:solidFill>
          <a:srgbClr val="CCFFFF"/>
        </a:solidFill>
        <a:ln w="38100">
          <a:solidFill>
            <a:srgbClr val="008000"/>
          </a:solidFill>
          <a:miter lim="800000"/>
          <a:headEnd/>
          <a:tailEnd/>
        </a:ln>
      </xdr:spPr>
      <xdr:txBody>
        <a:bodyPr vertOverflow="clip" wrap="square" lIns="91440" tIns="45720" rIns="91440" bIns="45720" anchor="t" upright="1"/>
        <a:lstStyle/>
        <a:p>
          <a:pPr algn="ctr" rtl="0">
            <a:defRPr sz="1000"/>
          </a:pPr>
          <a:r>
            <a:rPr lang="fr-FR" sz="2400" b="1" i="0" u="none" strike="noStrike" baseline="0">
              <a:solidFill>
                <a:srgbClr val="000000"/>
              </a:solidFill>
              <a:latin typeface="CG Omega"/>
            </a:rPr>
            <a:t>ETABLISSEMENT</a:t>
          </a:r>
          <a:r>
            <a:rPr lang="fr-FR" sz="2400" b="1" i="0" u="none" strike="noStrike" baseline="0">
              <a:solidFill>
                <a:srgbClr val="800080"/>
              </a:solidFill>
              <a:latin typeface="CG Omega"/>
            </a:rPr>
            <a:t> </a:t>
          </a:r>
          <a:r>
            <a:rPr lang="fr-FR" sz="2400" b="1" i="0" u="none" strike="noStrike" baseline="0">
              <a:solidFill>
                <a:srgbClr val="000000"/>
              </a:solidFill>
              <a:latin typeface="CG Omega"/>
            </a:rPr>
            <a:t>ACCUEIL</a:t>
          </a:r>
          <a:endParaRPr lang="fr-FR" sz="1200" b="1" i="0" u="none" strike="noStrike" baseline="0">
            <a:solidFill>
              <a:srgbClr val="800080"/>
            </a:solidFill>
            <a:latin typeface="CG Omega"/>
          </a:endParaRPr>
        </a:p>
        <a:p>
          <a:pPr algn="ctr" rtl="0">
            <a:defRPr sz="1000"/>
          </a:pPr>
          <a:endParaRPr lang="fr-FR" sz="1200" b="1" i="0" u="none" strike="noStrike" baseline="0">
            <a:solidFill>
              <a:srgbClr val="800080"/>
            </a:solidFill>
            <a:latin typeface="CG Omega"/>
          </a:endParaRPr>
        </a:p>
        <a:p>
          <a:pPr algn="ctr" rtl="0">
            <a:defRPr sz="1000"/>
          </a:pPr>
          <a:r>
            <a:rPr lang="fr-FR" sz="2400" b="1" i="0" u="none" strike="noStrike" baseline="0">
              <a:solidFill>
                <a:srgbClr val="000000"/>
              </a:solidFill>
              <a:latin typeface="CG Omega"/>
            </a:rPr>
            <a:t>DU JEUNE ENFANT COLLECTIF</a:t>
          </a:r>
          <a:endParaRPr lang="fr-FR" sz="1200" b="1" i="0" u="none" strike="noStrike" baseline="0">
            <a:solidFill>
              <a:srgbClr val="000000"/>
            </a:solidFill>
            <a:latin typeface="CG Omega"/>
          </a:endParaRPr>
        </a:p>
        <a:p>
          <a:pPr algn="ctr" rtl="0">
            <a:defRPr sz="1000"/>
          </a:pPr>
          <a:endParaRPr lang="fr-FR" sz="1200" b="1" i="0" u="none" strike="noStrike" baseline="0">
            <a:solidFill>
              <a:srgbClr val="000000"/>
            </a:solidFill>
            <a:latin typeface="CG Omega"/>
          </a:endParaRPr>
        </a:p>
        <a:p>
          <a:pPr algn="ctr" rtl="0">
            <a:defRPr sz="1000"/>
          </a:pPr>
          <a:endParaRPr lang="fr-FR"/>
        </a:p>
      </xdr:txBody>
    </xdr:sp>
    <xdr:clientData/>
  </xdr:twoCellAnchor>
  <xdr:twoCellAnchor>
    <xdr:from>
      <xdr:col>0</xdr:col>
      <xdr:colOff>533400</xdr:colOff>
      <xdr:row>1</xdr:row>
      <xdr:rowOff>19050</xdr:rowOff>
    </xdr:from>
    <xdr:to>
      <xdr:col>4</xdr:col>
      <xdr:colOff>695325</xdr:colOff>
      <xdr:row>4</xdr:row>
      <xdr:rowOff>19050</xdr:rowOff>
    </xdr:to>
    <xdr:sp macro="" textlink="">
      <xdr:nvSpPr>
        <xdr:cNvPr id="19461" name="AutoShape 5"/>
        <xdr:cNvSpPr>
          <a:spLocks noChangeArrowheads="1"/>
        </xdr:cNvSpPr>
      </xdr:nvSpPr>
      <xdr:spPr bwMode="auto">
        <a:xfrm>
          <a:off x="533400" y="180975"/>
          <a:ext cx="3209925" cy="485775"/>
        </a:xfrm>
        <a:prstGeom prst="flowChartAlternateProcess">
          <a:avLst/>
        </a:prstGeom>
        <a:solidFill>
          <a:srgbClr val="121A86"/>
        </a:solidFill>
        <a:ln>
          <a:noFill/>
        </a:ln>
        <a:extLs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fr-FR" sz="1800" b="1" i="0" u="none" strike="noStrike" baseline="0">
              <a:solidFill>
                <a:srgbClr val="FFFFFF"/>
              </a:solidFill>
              <a:latin typeface="CG Omega"/>
            </a:rPr>
            <a:t>ACTION SOCIALE</a:t>
          </a:r>
          <a:endParaRPr lang="fr-FR" sz="1800" b="0" i="0" u="none" strike="noStrike" baseline="0">
            <a:solidFill>
              <a:srgbClr val="FFFFFF"/>
            </a:solidFill>
            <a:latin typeface="CG Omega"/>
          </a:endParaRPr>
        </a:p>
        <a:p>
          <a:pPr algn="ctr" rtl="0">
            <a:defRPr sz="1000"/>
          </a:pPr>
          <a:endParaRPr lang="fr-FR"/>
        </a:p>
      </xdr:txBody>
    </xdr:sp>
    <xdr:clientData/>
  </xdr:twoCellAnchor>
  <xdr:twoCellAnchor>
    <xdr:from>
      <xdr:col>0</xdr:col>
      <xdr:colOff>0</xdr:colOff>
      <xdr:row>35</xdr:row>
      <xdr:rowOff>95250</xdr:rowOff>
    </xdr:from>
    <xdr:to>
      <xdr:col>0</xdr:col>
      <xdr:colOff>361950</xdr:colOff>
      <xdr:row>66</xdr:row>
      <xdr:rowOff>0</xdr:rowOff>
    </xdr:to>
    <xdr:sp macro="" textlink="">
      <xdr:nvSpPr>
        <xdr:cNvPr id="19466" name="Rectangle 10"/>
        <xdr:cNvSpPr>
          <a:spLocks noChangeArrowheads="1"/>
        </xdr:cNvSpPr>
      </xdr:nvSpPr>
      <xdr:spPr bwMode="auto">
        <a:xfrm>
          <a:off x="0" y="7315200"/>
          <a:ext cx="361950" cy="7172325"/>
        </a:xfrm>
        <a:prstGeom prst="rect">
          <a:avLst/>
        </a:prstGeom>
        <a:solidFill>
          <a:srgbClr val="A5DFD3"/>
        </a:solidFill>
        <a:ln>
          <a:noFill/>
        </a:ln>
        <a:extLs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3</xdr:row>
      <xdr:rowOff>180975</xdr:rowOff>
    </xdr:from>
    <xdr:to>
      <xdr:col>13</xdr:col>
      <xdr:colOff>28575</xdr:colOff>
      <xdr:row>9</xdr:row>
      <xdr:rowOff>104775</xdr:rowOff>
    </xdr:to>
    <xdr:sp macro="" textlink="">
      <xdr:nvSpPr>
        <xdr:cNvPr id="6146" name="AutoShape 2"/>
        <xdr:cNvSpPr>
          <a:spLocks noChangeArrowheads="1"/>
        </xdr:cNvSpPr>
      </xdr:nvSpPr>
      <xdr:spPr bwMode="auto">
        <a:xfrm>
          <a:off x="5257800" y="666750"/>
          <a:ext cx="2466975" cy="1200150"/>
        </a:xfrm>
        <a:prstGeom prst="downArrowCallout">
          <a:avLst>
            <a:gd name="adj1" fmla="val 51389"/>
            <a:gd name="adj2" fmla="val 51389"/>
            <a:gd name="adj3" fmla="val 16667"/>
            <a:gd name="adj4" fmla="val 66667"/>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inscrire le nombre d'enfants (0/6ans) figurant sur l'avis PMI </a:t>
          </a:r>
          <a:endParaRPr lang="fr-FR"/>
        </a:p>
      </xdr:txBody>
    </xdr:sp>
    <xdr:clientData/>
  </xdr:twoCellAnchor>
  <xdr:twoCellAnchor>
    <xdr:from>
      <xdr:col>48</xdr:col>
      <xdr:colOff>9525</xdr:colOff>
      <xdr:row>18</xdr:row>
      <xdr:rowOff>76200</xdr:rowOff>
    </xdr:from>
    <xdr:to>
      <xdr:col>49</xdr:col>
      <xdr:colOff>981075</xdr:colOff>
      <xdr:row>19</xdr:row>
      <xdr:rowOff>180975</xdr:rowOff>
    </xdr:to>
    <xdr:sp macro="" textlink="">
      <xdr:nvSpPr>
        <xdr:cNvPr id="6150" name="AutoShape 6"/>
        <xdr:cNvSpPr>
          <a:spLocks noChangeArrowheads="1"/>
        </xdr:cNvSpPr>
      </xdr:nvSpPr>
      <xdr:spPr bwMode="auto">
        <a:xfrm>
          <a:off x="35775900" y="4305300"/>
          <a:ext cx="1647825" cy="13525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Lundi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54</xdr:col>
      <xdr:colOff>180975</xdr:colOff>
      <xdr:row>45</xdr:row>
      <xdr:rowOff>114300</xdr:rowOff>
    </xdr:from>
    <xdr:to>
      <xdr:col>56</xdr:col>
      <xdr:colOff>523875</xdr:colOff>
      <xdr:row>47</xdr:row>
      <xdr:rowOff>142875</xdr:rowOff>
    </xdr:to>
    <xdr:sp macro="" textlink="">
      <xdr:nvSpPr>
        <xdr:cNvPr id="6157" name="AutoShape 13"/>
        <xdr:cNvSpPr>
          <a:spLocks noChangeArrowheads="1"/>
        </xdr:cNvSpPr>
      </xdr:nvSpPr>
      <xdr:spPr bwMode="auto">
        <a:xfrm>
          <a:off x="39700200" y="14697075"/>
          <a:ext cx="1524000" cy="1333500"/>
        </a:xfrm>
        <a:prstGeom prst="downArrowCallout">
          <a:avLst>
            <a:gd name="adj1" fmla="val 28571"/>
            <a:gd name="adj2" fmla="val 28571"/>
            <a:gd name="adj3" fmla="val 16667"/>
            <a:gd name="adj4" fmla="val 66667"/>
          </a:avLst>
        </a:prstGeom>
        <a:solidFill>
          <a:srgbClr val="FFFFCC"/>
        </a:solidFill>
        <a:ln w="28575">
          <a:solidFill>
            <a:srgbClr val="339966"/>
          </a:solidFill>
          <a:miter lim="800000"/>
          <a:headEnd/>
          <a:tailEnd/>
        </a:ln>
      </xdr:spPr>
      <xdr:txBody>
        <a:bodyPr vertOverflow="clip" wrap="square" lIns="27432" tIns="27432" rIns="27432" bIns="0" anchor="t" upright="1"/>
        <a:lstStyle/>
        <a:p>
          <a:pPr algn="ctr" rtl="0">
            <a:defRPr sz="1000"/>
          </a:pPr>
          <a:endParaRPr lang="fr-FR" sz="1100" b="1" i="0" u="none" strike="noStrike" baseline="0">
            <a:solidFill>
              <a:srgbClr val="000000"/>
            </a:solidFill>
            <a:latin typeface="CG Omega"/>
          </a:endParaRPr>
        </a:p>
        <a:p>
          <a:pPr algn="ctr" rtl="0">
            <a:defRPr sz="1000"/>
          </a:pPr>
          <a:r>
            <a:rPr lang="fr-FR" sz="1400" b="1" i="0" u="none" strike="noStrike" baseline="0">
              <a:solidFill>
                <a:srgbClr val="000000"/>
              </a:solidFill>
              <a:latin typeface="CG Omega"/>
            </a:rPr>
            <a:t>Capacité  retenue</a:t>
          </a:r>
          <a:r>
            <a:rPr lang="fr-FR" sz="1100" b="1" i="0" u="none" strike="noStrike" baseline="0">
              <a:solidFill>
                <a:srgbClr val="000000"/>
              </a:solidFill>
              <a:latin typeface="CG Omega"/>
            </a:rPr>
            <a:t> </a:t>
          </a:r>
          <a:endParaRPr lang="fr-FR"/>
        </a:p>
      </xdr:txBody>
    </xdr:sp>
    <xdr:clientData/>
  </xdr:twoCellAnchor>
  <xdr:twoCellAnchor>
    <xdr:from>
      <xdr:col>53</xdr:col>
      <xdr:colOff>257175</xdr:colOff>
      <xdr:row>18</xdr:row>
      <xdr:rowOff>76200</xdr:rowOff>
    </xdr:from>
    <xdr:to>
      <xdr:col>53</xdr:col>
      <xdr:colOff>657225</xdr:colOff>
      <xdr:row>70</xdr:row>
      <xdr:rowOff>47625</xdr:rowOff>
    </xdr:to>
    <xdr:sp macro="" textlink="">
      <xdr:nvSpPr>
        <xdr:cNvPr id="6158" name="AutoShape 14"/>
        <xdr:cNvSpPr>
          <a:spLocks/>
        </xdr:cNvSpPr>
      </xdr:nvSpPr>
      <xdr:spPr bwMode="auto">
        <a:xfrm>
          <a:off x="39404925" y="4305300"/>
          <a:ext cx="114300" cy="19897725"/>
        </a:xfrm>
        <a:prstGeom prst="rightBrace">
          <a:avLst>
            <a:gd name="adj1" fmla="val 1450694"/>
            <a:gd name="adj2" fmla="val 38315"/>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1</xdr:row>
      <xdr:rowOff>142875</xdr:rowOff>
    </xdr:from>
    <xdr:to>
      <xdr:col>5</xdr:col>
      <xdr:colOff>9525</xdr:colOff>
      <xdr:row>10</xdr:row>
      <xdr:rowOff>104775</xdr:rowOff>
    </xdr:to>
    <xdr:sp macro="" textlink="">
      <xdr:nvSpPr>
        <xdr:cNvPr id="6160" name="AutoShape 16"/>
        <xdr:cNvSpPr>
          <a:spLocks noChangeArrowheads="1"/>
        </xdr:cNvSpPr>
      </xdr:nvSpPr>
      <xdr:spPr bwMode="auto">
        <a:xfrm>
          <a:off x="704850" y="304800"/>
          <a:ext cx="2533650" cy="1724025"/>
        </a:xfrm>
        <a:prstGeom prst="downArrowCallout">
          <a:avLst>
            <a:gd name="adj1" fmla="val 36740"/>
            <a:gd name="adj2" fmla="val 36740"/>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Si vous avez plusieurs avis PMI au cours de l'année </a:t>
          </a:r>
        </a:p>
        <a:p>
          <a:pPr algn="ctr" rtl="0">
            <a:defRPr sz="1000"/>
          </a:pPr>
          <a:r>
            <a:rPr lang="fr-FR" sz="1200" b="0" i="0" u="none" strike="noStrike" baseline="0">
              <a:solidFill>
                <a:srgbClr val="000000"/>
              </a:solidFill>
              <a:latin typeface="Arial"/>
              <a:cs typeface="Arial"/>
            </a:rPr>
            <a:t>renseigner les périodes concernées</a:t>
          </a:r>
        </a:p>
        <a:p>
          <a:pPr algn="ctr" rtl="0">
            <a:defRPr sz="1000"/>
          </a:pPr>
          <a:r>
            <a:rPr lang="fr-FR" sz="1200" b="0" i="0" u="none" strike="noStrike" baseline="0">
              <a:solidFill>
                <a:srgbClr val="000000"/>
              </a:solidFill>
              <a:latin typeface="Arial"/>
              <a:cs typeface="Arial"/>
            </a:rPr>
            <a:t> comme indiqué dans l'exemple ci dessous </a:t>
          </a:r>
          <a:endParaRPr lang="fr-FR"/>
        </a:p>
      </xdr:txBody>
    </xdr:sp>
    <xdr:clientData/>
  </xdr:twoCellAnchor>
  <xdr:twoCellAnchor>
    <xdr:from>
      <xdr:col>8</xdr:col>
      <xdr:colOff>180975</xdr:colOff>
      <xdr:row>14</xdr:row>
      <xdr:rowOff>66675</xdr:rowOff>
    </xdr:from>
    <xdr:to>
      <xdr:col>9</xdr:col>
      <xdr:colOff>666750</xdr:colOff>
      <xdr:row>16</xdr:row>
      <xdr:rowOff>152400</xdr:rowOff>
    </xdr:to>
    <xdr:sp macro="" textlink="">
      <xdr:nvSpPr>
        <xdr:cNvPr id="6161" name="AutoShape 17"/>
        <xdr:cNvSpPr>
          <a:spLocks noChangeArrowheads="1"/>
        </xdr:cNvSpPr>
      </xdr:nvSpPr>
      <xdr:spPr bwMode="auto">
        <a:xfrm>
          <a:off x="3876675" y="3152775"/>
          <a:ext cx="1266825" cy="514350"/>
        </a:xfrm>
        <a:prstGeom prst="downArrowCallout">
          <a:avLst>
            <a:gd name="adj1" fmla="val 61574"/>
            <a:gd name="adj2" fmla="val 61574"/>
            <a:gd name="adj3" fmla="val 16667"/>
            <a:gd name="adj4" fmla="val 6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Arial"/>
              <a:cs typeface="Arial"/>
            </a:rPr>
            <a:t>Saisissez les tranches horaires concernées </a:t>
          </a:r>
          <a:endParaRPr lang="fr-FR"/>
        </a:p>
      </xdr:txBody>
    </xdr:sp>
    <xdr:clientData/>
  </xdr:twoCellAnchor>
  <xdr:twoCellAnchor>
    <xdr:from>
      <xdr:col>48</xdr:col>
      <xdr:colOff>9525</xdr:colOff>
      <xdr:row>27</xdr:row>
      <xdr:rowOff>66675</xdr:rowOff>
    </xdr:from>
    <xdr:to>
      <xdr:col>49</xdr:col>
      <xdr:colOff>981075</xdr:colOff>
      <xdr:row>28</xdr:row>
      <xdr:rowOff>180975</xdr:rowOff>
    </xdr:to>
    <xdr:sp macro="" textlink="">
      <xdr:nvSpPr>
        <xdr:cNvPr id="6162" name="AutoShape 18"/>
        <xdr:cNvSpPr>
          <a:spLocks noChangeArrowheads="1"/>
        </xdr:cNvSpPr>
      </xdr:nvSpPr>
      <xdr:spPr bwMode="auto">
        <a:xfrm>
          <a:off x="35775900" y="788670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Mardi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36</xdr:row>
      <xdr:rowOff>66675</xdr:rowOff>
    </xdr:from>
    <xdr:to>
      <xdr:col>49</xdr:col>
      <xdr:colOff>981075</xdr:colOff>
      <xdr:row>38</xdr:row>
      <xdr:rowOff>66675</xdr:rowOff>
    </xdr:to>
    <xdr:sp macro="" textlink="">
      <xdr:nvSpPr>
        <xdr:cNvPr id="6163" name="AutoShape 19"/>
        <xdr:cNvSpPr>
          <a:spLocks noChangeArrowheads="1"/>
        </xdr:cNvSpPr>
      </xdr:nvSpPr>
      <xdr:spPr bwMode="auto">
        <a:xfrm>
          <a:off x="35775900" y="11268075"/>
          <a:ext cx="1647825" cy="13049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Mercredi  sur la</a:t>
          </a:r>
          <a:r>
            <a:rPr lang="fr-FR" sz="1400" b="1" i="0" u="none" strike="noStrike" baseline="0">
              <a:solidFill>
                <a:srgbClr val="000000"/>
              </a:solidFill>
              <a:latin typeface="Arial"/>
              <a:cs typeface="Arial"/>
            </a:rPr>
            <a:t> </a:t>
          </a:r>
          <a:r>
            <a:rPr lang="fr-FR" sz="1200" b="0" i="0" u="none" strike="noStrike" baseline="0">
              <a:solidFill>
                <a:srgbClr val="000000"/>
              </a:solidFill>
              <a:latin typeface="Arial"/>
              <a:cs typeface="Arial"/>
            </a:rPr>
            <a:t>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45</xdr:row>
      <xdr:rowOff>66675</xdr:rowOff>
    </xdr:from>
    <xdr:to>
      <xdr:col>49</xdr:col>
      <xdr:colOff>981075</xdr:colOff>
      <xdr:row>46</xdr:row>
      <xdr:rowOff>180975</xdr:rowOff>
    </xdr:to>
    <xdr:sp macro="" textlink="">
      <xdr:nvSpPr>
        <xdr:cNvPr id="6164" name="AutoShape 20"/>
        <xdr:cNvSpPr>
          <a:spLocks noChangeArrowheads="1"/>
        </xdr:cNvSpPr>
      </xdr:nvSpPr>
      <xdr:spPr bwMode="auto">
        <a:xfrm>
          <a:off x="35775900" y="1464945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Jeudi  sur la période  </a:t>
          </a:r>
          <a:endParaRPr lang="fr-FR"/>
        </a:p>
      </xdr:txBody>
    </xdr:sp>
    <xdr:clientData/>
  </xdr:twoCellAnchor>
  <xdr:twoCellAnchor>
    <xdr:from>
      <xdr:col>48</xdr:col>
      <xdr:colOff>9525</xdr:colOff>
      <xdr:row>54</xdr:row>
      <xdr:rowOff>66675</xdr:rowOff>
    </xdr:from>
    <xdr:to>
      <xdr:col>49</xdr:col>
      <xdr:colOff>981075</xdr:colOff>
      <xdr:row>55</xdr:row>
      <xdr:rowOff>180975</xdr:rowOff>
    </xdr:to>
    <xdr:sp macro="" textlink="">
      <xdr:nvSpPr>
        <xdr:cNvPr id="6165" name="AutoShape 21"/>
        <xdr:cNvSpPr>
          <a:spLocks noChangeArrowheads="1"/>
        </xdr:cNvSpPr>
      </xdr:nvSpPr>
      <xdr:spPr bwMode="auto">
        <a:xfrm>
          <a:off x="35775900" y="180308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Vendredi  sur la période  </a:t>
          </a:r>
          <a:endParaRPr lang="fr-FR"/>
        </a:p>
      </xdr:txBody>
    </xdr:sp>
    <xdr:clientData/>
  </xdr:twoCellAnchor>
  <xdr:twoCellAnchor>
    <xdr:from>
      <xdr:col>48</xdr:col>
      <xdr:colOff>9525</xdr:colOff>
      <xdr:row>63</xdr:row>
      <xdr:rowOff>66675</xdr:rowOff>
    </xdr:from>
    <xdr:to>
      <xdr:col>49</xdr:col>
      <xdr:colOff>981075</xdr:colOff>
      <xdr:row>64</xdr:row>
      <xdr:rowOff>180975</xdr:rowOff>
    </xdr:to>
    <xdr:sp macro="" textlink="">
      <xdr:nvSpPr>
        <xdr:cNvPr id="6167" name="AutoShape 23"/>
        <xdr:cNvSpPr>
          <a:spLocks noChangeArrowheads="1"/>
        </xdr:cNvSpPr>
      </xdr:nvSpPr>
      <xdr:spPr bwMode="auto">
        <a:xfrm>
          <a:off x="35775900" y="213836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Samedi  sur la période  </a:t>
          </a:r>
          <a:endParaRPr lang="fr-FR"/>
        </a:p>
      </xdr:txBody>
    </xdr:sp>
    <xdr:clientData/>
  </xdr:twoCellAnchor>
  <xdr:twoCellAnchor>
    <xdr:from>
      <xdr:col>49</xdr:col>
      <xdr:colOff>142875</xdr:colOff>
      <xdr:row>70</xdr:row>
      <xdr:rowOff>123825</xdr:rowOff>
    </xdr:from>
    <xdr:to>
      <xdr:col>51</xdr:col>
      <xdr:colOff>314325</xdr:colOff>
      <xdr:row>73</xdr:row>
      <xdr:rowOff>390525</xdr:rowOff>
    </xdr:to>
    <xdr:sp macro="" textlink="">
      <xdr:nvSpPr>
        <xdr:cNvPr id="6168" name="AutoShape 24"/>
        <xdr:cNvSpPr>
          <a:spLocks noChangeArrowheads="1"/>
        </xdr:cNvSpPr>
      </xdr:nvSpPr>
      <xdr:spPr bwMode="auto">
        <a:xfrm>
          <a:off x="36756975" y="24279225"/>
          <a:ext cx="1476375" cy="16002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400" b="0" i="0" u="none" strike="noStrike" baseline="0">
              <a:solidFill>
                <a:srgbClr val="000000"/>
              </a:solidFill>
              <a:latin typeface="Arial"/>
              <a:cs typeface="Arial"/>
            </a:rPr>
            <a:t>Total heures enfants   </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3</xdr:row>
      <xdr:rowOff>180975</xdr:rowOff>
    </xdr:from>
    <xdr:to>
      <xdr:col>13</xdr:col>
      <xdr:colOff>28575</xdr:colOff>
      <xdr:row>9</xdr:row>
      <xdr:rowOff>104775</xdr:rowOff>
    </xdr:to>
    <xdr:sp macro="" textlink="">
      <xdr:nvSpPr>
        <xdr:cNvPr id="51201" name="AutoShape 1"/>
        <xdr:cNvSpPr>
          <a:spLocks noChangeArrowheads="1"/>
        </xdr:cNvSpPr>
      </xdr:nvSpPr>
      <xdr:spPr bwMode="auto">
        <a:xfrm>
          <a:off x="5219700" y="666750"/>
          <a:ext cx="2466975" cy="1200150"/>
        </a:xfrm>
        <a:prstGeom prst="downArrowCallout">
          <a:avLst>
            <a:gd name="adj1" fmla="val 51389"/>
            <a:gd name="adj2" fmla="val 51389"/>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inscrire le nombre d'enfants (0/6ans) figurant sur l'avis PMI </a:t>
          </a:r>
          <a:endParaRPr lang="fr-FR"/>
        </a:p>
      </xdr:txBody>
    </xdr:sp>
    <xdr:clientData/>
  </xdr:twoCellAnchor>
  <xdr:twoCellAnchor>
    <xdr:from>
      <xdr:col>48</xdr:col>
      <xdr:colOff>9525</xdr:colOff>
      <xdr:row>18</xdr:row>
      <xdr:rowOff>76200</xdr:rowOff>
    </xdr:from>
    <xdr:to>
      <xdr:col>49</xdr:col>
      <xdr:colOff>981075</xdr:colOff>
      <xdr:row>19</xdr:row>
      <xdr:rowOff>180975</xdr:rowOff>
    </xdr:to>
    <xdr:sp macro="" textlink="">
      <xdr:nvSpPr>
        <xdr:cNvPr id="51202" name="AutoShape 2"/>
        <xdr:cNvSpPr>
          <a:spLocks noChangeArrowheads="1"/>
        </xdr:cNvSpPr>
      </xdr:nvSpPr>
      <xdr:spPr bwMode="auto">
        <a:xfrm>
          <a:off x="35737800" y="4305300"/>
          <a:ext cx="1647825" cy="13525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Lundi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54</xdr:col>
      <xdr:colOff>180975</xdr:colOff>
      <xdr:row>45</xdr:row>
      <xdr:rowOff>114300</xdr:rowOff>
    </xdr:from>
    <xdr:to>
      <xdr:col>56</xdr:col>
      <xdr:colOff>523875</xdr:colOff>
      <xdr:row>47</xdr:row>
      <xdr:rowOff>142875</xdr:rowOff>
    </xdr:to>
    <xdr:sp macro="" textlink="">
      <xdr:nvSpPr>
        <xdr:cNvPr id="51203" name="AutoShape 3"/>
        <xdr:cNvSpPr>
          <a:spLocks noChangeArrowheads="1"/>
        </xdr:cNvSpPr>
      </xdr:nvSpPr>
      <xdr:spPr bwMode="auto">
        <a:xfrm>
          <a:off x="39662100" y="14697075"/>
          <a:ext cx="1524000" cy="1333500"/>
        </a:xfrm>
        <a:prstGeom prst="downArrowCallout">
          <a:avLst>
            <a:gd name="adj1" fmla="val 28571"/>
            <a:gd name="adj2" fmla="val 28571"/>
            <a:gd name="adj3" fmla="val 16667"/>
            <a:gd name="adj4" fmla="val 66667"/>
          </a:avLst>
        </a:prstGeom>
        <a:solidFill>
          <a:srgbClr val="FFFFCC"/>
        </a:solidFill>
        <a:ln w="28575">
          <a:solidFill>
            <a:srgbClr val="339966"/>
          </a:solidFill>
          <a:miter lim="800000"/>
          <a:headEnd/>
          <a:tailEnd/>
        </a:ln>
      </xdr:spPr>
      <xdr:txBody>
        <a:bodyPr vertOverflow="clip" wrap="square" lIns="27432" tIns="22860" rIns="27432" bIns="0" anchor="t" upright="1"/>
        <a:lstStyle/>
        <a:p>
          <a:pPr algn="ctr" rtl="0">
            <a:defRPr sz="1000"/>
          </a:pPr>
          <a:endParaRPr lang="fr-FR" sz="1100" b="1" i="0" u="none" strike="noStrike" baseline="0">
            <a:solidFill>
              <a:srgbClr val="000000"/>
            </a:solidFill>
            <a:latin typeface="CG Omega"/>
          </a:endParaRPr>
        </a:p>
        <a:p>
          <a:pPr algn="ctr" rtl="0">
            <a:defRPr sz="1000"/>
          </a:pPr>
          <a:r>
            <a:rPr lang="fr-FR" sz="1400" b="1" i="0" u="none" strike="noStrike" baseline="0">
              <a:solidFill>
                <a:srgbClr val="000000"/>
              </a:solidFill>
              <a:latin typeface="CG Omega"/>
            </a:rPr>
            <a:t>Capacité  retenue</a:t>
          </a:r>
          <a:r>
            <a:rPr lang="fr-FR" sz="1100" b="1" i="0" u="none" strike="noStrike" baseline="0">
              <a:solidFill>
                <a:srgbClr val="000000"/>
              </a:solidFill>
              <a:latin typeface="CG Omega"/>
            </a:rPr>
            <a:t> </a:t>
          </a:r>
          <a:endParaRPr lang="fr-FR"/>
        </a:p>
      </xdr:txBody>
    </xdr:sp>
    <xdr:clientData/>
  </xdr:twoCellAnchor>
  <xdr:twoCellAnchor>
    <xdr:from>
      <xdr:col>53</xdr:col>
      <xdr:colOff>257175</xdr:colOff>
      <xdr:row>18</xdr:row>
      <xdr:rowOff>76200</xdr:rowOff>
    </xdr:from>
    <xdr:to>
      <xdr:col>53</xdr:col>
      <xdr:colOff>657225</xdr:colOff>
      <xdr:row>70</xdr:row>
      <xdr:rowOff>47625</xdr:rowOff>
    </xdr:to>
    <xdr:sp macro="" textlink="">
      <xdr:nvSpPr>
        <xdr:cNvPr id="51204" name="AutoShape 4"/>
        <xdr:cNvSpPr>
          <a:spLocks/>
        </xdr:cNvSpPr>
      </xdr:nvSpPr>
      <xdr:spPr bwMode="auto">
        <a:xfrm>
          <a:off x="39366825" y="4305300"/>
          <a:ext cx="114300" cy="19897725"/>
        </a:xfrm>
        <a:prstGeom prst="rightBrace">
          <a:avLst>
            <a:gd name="adj1" fmla="val 1450694"/>
            <a:gd name="adj2" fmla="val 38315"/>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1</xdr:row>
      <xdr:rowOff>142875</xdr:rowOff>
    </xdr:from>
    <xdr:to>
      <xdr:col>5</xdr:col>
      <xdr:colOff>9525</xdr:colOff>
      <xdr:row>10</xdr:row>
      <xdr:rowOff>104775</xdr:rowOff>
    </xdr:to>
    <xdr:sp macro="" textlink="">
      <xdr:nvSpPr>
        <xdr:cNvPr id="51205" name="AutoShape 5"/>
        <xdr:cNvSpPr>
          <a:spLocks noChangeArrowheads="1"/>
        </xdr:cNvSpPr>
      </xdr:nvSpPr>
      <xdr:spPr bwMode="auto">
        <a:xfrm>
          <a:off x="704850" y="304800"/>
          <a:ext cx="2495550" cy="1724025"/>
        </a:xfrm>
        <a:prstGeom prst="downArrowCallout">
          <a:avLst>
            <a:gd name="adj1" fmla="val 36188"/>
            <a:gd name="adj2" fmla="val 36188"/>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Si vous avez plusieurs avis PMI au cours de l'année </a:t>
          </a:r>
        </a:p>
        <a:p>
          <a:pPr algn="ctr" rtl="0">
            <a:defRPr sz="1000"/>
          </a:pPr>
          <a:r>
            <a:rPr lang="fr-FR" sz="1200" b="0" i="0" u="none" strike="noStrike" baseline="0">
              <a:solidFill>
                <a:srgbClr val="000000"/>
              </a:solidFill>
              <a:latin typeface="Arial"/>
              <a:cs typeface="Arial"/>
            </a:rPr>
            <a:t>renseigner les périodes concernées</a:t>
          </a:r>
        </a:p>
        <a:p>
          <a:pPr algn="ctr" rtl="0">
            <a:defRPr sz="1000"/>
          </a:pPr>
          <a:r>
            <a:rPr lang="fr-FR" sz="1200" b="0" i="0" u="none" strike="noStrike" baseline="0">
              <a:solidFill>
                <a:srgbClr val="000000"/>
              </a:solidFill>
              <a:latin typeface="Arial"/>
              <a:cs typeface="Arial"/>
            </a:rPr>
            <a:t> comme indiqué dans l'exemple ci dessous </a:t>
          </a:r>
          <a:endParaRPr lang="fr-FR"/>
        </a:p>
      </xdr:txBody>
    </xdr:sp>
    <xdr:clientData/>
  </xdr:twoCellAnchor>
  <xdr:twoCellAnchor>
    <xdr:from>
      <xdr:col>8</xdr:col>
      <xdr:colOff>180975</xdr:colOff>
      <xdr:row>14</xdr:row>
      <xdr:rowOff>66675</xdr:rowOff>
    </xdr:from>
    <xdr:to>
      <xdr:col>9</xdr:col>
      <xdr:colOff>666750</xdr:colOff>
      <xdr:row>16</xdr:row>
      <xdr:rowOff>152400</xdr:rowOff>
    </xdr:to>
    <xdr:sp macro="" textlink="">
      <xdr:nvSpPr>
        <xdr:cNvPr id="51206" name="AutoShape 6"/>
        <xdr:cNvSpPr>
          <a:spLocks noChangeArrowheads="1"/>
        </xdr:cNvSpPr>
      </xdr:nvSpPr>
      <xdr:spPr bwMode="auto">
        <a:xfrm>
          <a:off x="3838575" y="3152775"/>
          <a:ext cx="1266825" cy="514350"/>
        </a:xfrm>
        <a:prstGeom prst="downArrowCallout">
          <a:avLst>
            <a:gd name="adj1" fmla="val 61574"/>
            <a:gd name="adj2" fmla="val 61574"/>
            <a:gd name="adj3" fmla="val 16667"/>
            <a:gd name="adj4" fmla="val 6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Arial"/>
              <a:cs typeface="Arial"/>
            </a:rPr>
            <a:t>Saisissez les tranches horaires concernées </a:t>
          </a:r>
          <a:endParaRPr lang="fr-FR"/>
        </a:p>
      </xdr:txBody>
    </xdr:sp>
    <xdr:clientData/>
  </xdr:twoCellAnchor>
  <xdr:twoCellAnchor>
    <xdr:from>
      <xdr:col>48</xdr:col>
      <xdr:colOff>9525</xdr:colOff>
      <xdr:row>27</xdr:row>
      <xdr:rowOff>66675</xdr:rowOff>
    </xdr:from>
    <xdr:to>
      <xdr:col>49</xdr:col>
      <xdr:colOff>981075</xdr:colOff>
      <xdr:row>28</xdr:row>
      <xdr:rowOff>180975</xdr:rowOff>
    </xdr:to>
    <xdr:sp macro="" textlink="">
      <xdr:nvSpPr>
        <xdr:cNvPr id="51207" name="AutoShape 7"/>
        <xdr:cNvSpPr>
          <a:spLocks noChangeArrowheads="1"/>
        </xdr:cNvSpPr>
      </xdr:nvSpPr>
      <xdr:spPr bwMode="auto">
        <a:xfrm>
          <a:off x="35737800" y="788670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Mardi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36</xdr:row>
      <xdr:rowOff>66675</xdr:rowOff>
    </xdr:from>
    <xdr:to>
      <xdr:col>49</xdr:col>
      <xdr:colOff>981075</xdr:colOff>
      <xdr:row>38</xdr:row>
      <xdr:rowOff>66675</xdr:rowOff>
    </xdr:to>
    <xdr:sp macro="" textlink="">
      <xdr:nvSpPr>
        <xdr:cNvPr id="51208" name="AutoShape 8"/>
        <xdr:cNvSpPr>
          <a:spLocks noChangeArrowheads="1"/>
        </xdr:cNvSpPr>
      </xdr:nvSpPr>
      <xdr:spPr bwMode="auto">
        <a:xfrm>
          <a:off x="35737800" y="11268075"/>
          <a:ext cx="1647825" cy="13049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Mercredi  sur la</a:t>
          </a:r>
          <a:r>
            <a:rPr lang="fr-FR" sz="1400" b="1" i="0" u="none" strike="noStrike" baseline="0">
              <a:solidFill>
                <a:srgbClr val="000000"/>
              </a:solidFill>
              <a:latin typeface="Arial"/>
              <a:cs typeface="Arial"/>
            </a:rPr>
            <a:t> </a:t>
          </a:r>
          <a:r>
            <a:rPr lang="fr-FR" sz="1200" b="0" i="0" u="none" strike="noStrike" baseline="0">
              <a:solidFill>
                <a:srgbClr val="000000"/>
              </a:solidFill>
              <a:latin typeface="Arial"/>
              <a:cs typeface="Arial"/>
            </a:rPr>
            <a:t>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45</xdr:row>
      <xdr:rowOff>66675</xdr:rowOff>
    </xdr:from>
    <xdr:to>
      <xdr:col>49</xdr:col>
      <xdr:colOff>981075</xdr:colOff>
      <xdr:row>46</xdr:row>
      <xdr:rowOff>180975</xdr:rowOff>
    </xdr:to>
    <xdr:sp macro="" textlink="">
      <xdr:nvSpPr>
        <xdr:cNvPr id="51209" name="AutoShape 9"/>
        <xdr:cNvSpPr>
          <a:spLocks noChangeArrowheads="1"/>
        </xdr:cNvSpPr>
      </xdr:nvSpPr>
      <xdr:spPr bwMode="auto">
        <a:xfrm>
          <a:off x="35737800" y="1464945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Jeudi  sur la période  </a:t>
          </a:r>
          <a:endParaRPr lang="fr-FR"/>
        </a:p>
      </xdr:txBody>
    </xdr:sp>
    <xdr:clientData/>
  </xdr:twoCellAnchor>
  <xdr:twoCellAnchor>
    <xdr:from>
      <xdr:col>48</xdr:col>
      <xdr:colOff>9525</xdr:colOff>
      <xdr:row>54</xdr:row>
      <xdr:rowOff>66675</xdr:rowOff>
    </xdr:from>
    <xdr:to>
      <xdr:col>49</xdr:col>
      <xdr:colOff>981075</xdr:colOff>
      <xdr:row>55</xdr:row>
      <xdr:rowOff>180975</xdr:rowOff>
    </xdr:to>
    <xdr:sp macro="" textlink="">
      <xdr:nvSpPr>
        <xdr:cNvPr id="51210" name="AutoShape 10"/>
        <xdr:cNvSpPr>
          <a:spLocks noChangeArrowheads="1"/>
        </xdr:cNvSpPr>
      </xdr:nvSpPr>
      <xdr:spPr bwMode="auto">
        <a:xfrm>
          <a:off x="35737800" y="180308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Vendredi  sur la période  </a:t>
          </a:r>
          <a:endParaRPr lang="fr-FR"/>
        </a:p>
      </xdr:txBody>
    </xdr:sp>
    <xdr:clientData/>
  </xdr:twoCellAnchor>
  <xdr:twoCellAnchor>
    <xdr:from>
      <xdr:col>48</xdr:col>
      <xdr:colOff>9525</xdr:colOff>
      <xdr:row>63</xdr:row>
      <xdr:rowOff>66675</xdr:rowOff>
    </xdr:from>
    <xdr:to>
      <xdr:col>49</xdr:col>
      <xdr:colOff>981075</xdr:colOff>
      <xdr:row>64</xdr:row>
      <xdr:rowOff>180975</xdr:rowOff>
    </xdr:to>
    <xdr:sp macro="" textlink="">
      <xdr:nvSpPr>
        <xdr:cNvPr id="51211" name="AutoShape 11"/>
        <xdr:cNvSpPr>
          <a:spLocks noChangeArrowheads="1"/>
        </xdr:cNvSpPr>
      </xdr:nvSpPr>
      <xdr:spPr bwMode="auto">
        <a:xfrm>
          <a:off x="35737800" y="213836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Samedi  sur la période  </a:t>
          </a:r>
          <a:endParaRPr lang="fr-FR"/>
        </a:p>
      </xdr:txBody>
    </xdr:sp>
    <xdr:clientData/>
  </xdr:twoCellAnchor>
  <xdr:twoCellAnchor>
    <xdr:from>
      <xdr:col>49</xdr:col>
      <xdr:colOff>142875</xdr:colOff>
      <xdr:row>70</xdr:row>
      <xdr:rowOff>123825</xdr:rowOff>
    </xdr:from>
    <xdr:to>
      <xdr:col>51</xdr:col>
      <xdr:colOff>314325</xdr:colOff>
      <xdr:row>73</xdr:row>
      <xdr:rowOff>390525</xdr:rowOff>
    </xdr:to>
    <xdr:sp macro="" textlink="">
      <xdr:nvSpPr>
        <xdr:cNvPr id="51212" name="AutoShape 12"/>
        <xdr:cNvSpPr>
          <a:spLocks noChangeArrowheads="1"/>
        </xdr:cNvSpPr>
      </xdr:nvSpPr>
      <xdr:spPr bwMode="auto">
        <a:xfrm>
          <a:off x="36718875" y="24279225"/>
          <a:ext cx="1476375" cy="16002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400" b="0" i="0" u="none" strike="noStrike" baseline="0">
              <a:solidFill>
                <a:srgbClr val="000000"/>
              </a:solidFill>
              <a:latin typeface="Arial"/>
              <a:cs typeface="Arial"/>
            </a:rPr>
            <a:t>Total heures enfants   </a:t>
          </a:r>
          <a:endParaRPr lang="fr-F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3</xdr:row>
      <xdr:rowOff>180975</xdr:rowOff>
    </xdr:from>
    <xdr:to>
      <xdr:col>13</xdr:col>
      <xdr:colOff>28575</xdr:colOff>
      <xdr:row>9</xdr:row>
      <xdr:rowOff>104775</xdr:rowOff>
    </xdr:to>
    <xdr:sp macro="" textlink="">
      <xdr:nvSpPr>
        <xdr:cNvPr id="52225" name="AutoShape 1"/>
        <xdr:cNvSpPr>
          <a:spLocks noChangeArrowheads="1"/>
        </xdr:cNvSpPr>
      </xdr:nvSpPr>
      <xdr:spPr bwMode="auto">
        <a:xfrm>
          <a:off x="5276850" y="666750"/>
          <a:ext cx="2466975" cy="1200150"/>
        </a:xfrm>
        <a:prstGeom prst="downArrowCallout">
          <a:avLst>
            <a:gd name="adj1" fmla="val 51389"/>
            <a:gd name="adj2" fmla="val 51389"/>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inscrire le nombre d'enfants (0/6ans) figurant sur l'avis PMI </a:t>
          </a:r>
          <a:endParaRPr lang="fr-FR"/>
        </a:p>
      </xdr:txBody>
    </xdr:sp>
    <xdr:clientData/>
  </xdr:twoCellAnchor>
  <xdr:twoCellAnchor>
    <xdr:from>
      <xdr:col>48</xdr:col>
      <xdr:colOff>9525</xdr:colOff>
      <xdr:row>18</xdr:row>
      <xdr:rowOff>76200</xdr:rowOff>
    </xdr:from>
    <xdr:to>
      <xdr:col>49</xdr:col>
      <xdr:colOff>981075</xdr:colOff>
      <xdr:row>19</xdr:row>
      <xdr:rowOff>180975</xdr:rowOff>
    </xdr:to>
    <xdr:sp macro="" textlink="">
      <xdr:nvSpPr>
        <xdr:cNvPr id="52226" name="AutoShape 2"/>
        <xdr:cNvSpPr>
          <a:spLocks noChangeArrowheads="1"/>
        </xdr:cNvSpPr>
      </xdr:nvSpPr>
      <xdr:spPr bwMode="auto">
        <a:xfrm>
          <a:off x="35794950" y="4305300"/>
          <a:ext cx="1647825" cy="13525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Lundi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54</xdr:col>
      <xdr:colOff>180975</xdr:colOff>
      <xdr:row>45</xdr:row>
      <xdr:rowOff>114300</xdr:rowOff>
    </xdr:from>
    <xdr:to>
      <xdr:col>56</xdr:col>
      <xdr:colOff>523875</xdr:colOff>
      <xdr:row>47</xdr:row>
      <xdr:rowOff>142875</xdr:rowOff>
    </xdr:to>
    <xdr:sp macro="" textlink="">
      <xdr:nvSpPr>
        <xdr:cNvPr id="52227" name="AutoShape 3"/>
        <xdr:cNvSpPr>
          <a:spLocks noChangeArrowheads="1"/>
        </xdr:cNvSpPr>
      </xdr:nvSpPr>
      <xdr:spPr bwMode="auto">
        <a:xfrm>
          <a:off x="39719250" y="14697075"/>
          <a:ext cx="1524000" cy="1333500"/>
        </a:xfrm>
        <a:prstGeom prst="downArrowCallout">
          <a:avLst>
            <a:gd name="adj1" fmla="val 28571"/>
            <a:gd name="adj2" fmla="val 28571"/>
            <a:gd name="adj3" fmla="val 16667"/>
            <a:gd name="adj4" fmla="val 66667"/>
          </a:avLst>
        </a:prstGeom>
        <a:solidFill>
          <a:srgbClr val="FFFFCC"/>
        </a:solidFill>
        <a:ln w="28575">
          <a:solidFill>
            <a:srgbClr val="339966"/>
          </a:solidFill>
          <a:miter lim="800000"/>
          <a:headEnd/>
          <a:tailEnd/>
        </a:ln>
      </xdr:spPr>
      <xdr:txBody>
        <a:bodyPr vertOverflow="clip" wrap="square" lIns="27432" tIns="22860" rIns="27432" bIns="0" anchor="t" upright="1"/>
        <a:lstStyle/>
        <a:p>
          <a:pPr algn="ctr" rtl="0">
            <a:defRPr sz="1000"/>
          </a:pPr>
          <a:endParaRPr lang="fr-FR" sz="1100" b="1" i="0" u="none" strike="noStrike" baseline="0">
            <a:solidFill>
              <a:srgbClr val="000000"/>
            </a:solidFill>
            <a:latin typeface="CG Omega"/>
          </a:endParaRPr>
        </a:p>
        <a:p>
          <a:pPr algn="ctr" rtl="0">
            <a:defRPr sz="1000"/>
          </a:pPr>
          <a:r>
            <a:rPr lang="fr-FR" sz="1400" b="1" i="0" u="none" strike="noStrike" baseline="0">
              <a:solidFill>
                <a:srgbClr val="000000"/>
              </a:solidFill>
              <a:latin typeface="CG Omega"/>
            </a:rPr>
            <a:t>Capacité  retenue</a:t>
          </a:r>
          <a:r>
            <a:rPr lang="fr-FR" sz="1100" b="1" i="0" u="none" strike="noStrike" baseline="0">
              <a:solidFill>
                <a:srgbClr val="000000"/>
              </a:solidFill>
              <a:latin typeface="CG Omega"/>
            </a:rPr>
            <a:t> </a:t>
          </a:r>
          <a:endParaRPr lang="fr-FR"/>
        </a:p>
      </xdr:txBody>
    </xdr:sp>
    <xdr:clientData/>
  </xdr:twoCellAnchor>
  <xdr:twoCellAnchor>
    <xdr:from>
      <xdr:col>53</xdr:col>
      <xdr:colOff>257175</xdr:colOff>
      <xdr:row>18</xdr:row>
      <xdr:rowOff>76200</xdr:rowOff>
    </xdr:from>
    <xdr:to>
      <xdr:col>53</xdr:col>
      <xdr:colOff>657225</xdr:colOff>
      <xdr:row>70</xdr:row>
      <xdr:rowOff>47625</xdr:rowOff>
    </xdr:to>
    <xdr:sp macro="" textlink="">
      <xdr:nvSpPr>
        <xdr:cNvPr id="52228" name="AutoShape 4"/>
        <xdr:cNvSpPr>
          <a:spLocks/>
        </xdr:cNvSpPr>
      </xdr:nvSpPr>
      <xdr:spPr bwMode="auto">
        <a:xfrm>
          <a:off x="39423975" y="4305300"/>
          <a:ext cx="114300" cy="19897725"/>
        </a:xfrm>
        <a:prstGeom prst="rightBrace">
          <a:avLst>
            <a:gd name="adj1" fmla="val 1450694"/>
            <a:gd name="adj2" fmla="val 38315"/>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1</xdr:row>
      <xdr:rowOff>142875</xdr:rowOff>
    </xdr:from>
    <xdr:to>
      <xdr:col>5</xdr:col>
      <xdr:colOff>9525</xdr:colOff>
      <xdr:row>10</xdr:row>
      <xdr:rowOff>104775</xdr:rowOff>
    </xdr:to>
    <xdr:sp macro="" textlink="">
      <xdr:nvSpPr>
        <xdr:cNvPr id="52229" name="AutoShape 5"/>
        <xdr:cNvSpPr>
          <a:spLocks noChangeArrowheads="1"/>
        </xdr:cNvSpPr>
      </xdr:nvSpPr>
      <xdr:spPr bwMode="auto">
        <a:xfrm>
          <a:off x="704850" y="304800"/>
          <a:ext cx="2552700" cy="1724025"/>
        </a:xfrm>
        <a:prstGeom prst="downArrowCallout">
          <a:avLst>
            <a:gd name="adj1" fmla="val 37017"/>
            <a:gd name="adj2" fmla="val 37017"/>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Si vous avez plusieurs avis PMI au cours de l'année </a:t>
          </a:r>
        </a:p>
        <a:p>
          <a:pPr algn="ctr" rtl="0">
            <a:defRPr sz="1000"/>
          </a:pPr>
          <a:r>
            <a:rPr lang="fr-FR" sz="1200" b="0" i="0" u="none" strike="noStrike" baseline="0">
              <a:solidFill>
                <a:srgbClr val="000000"/>
              </a:solidFill>
              <a:latin typeface="Arial"/>
              <a:cs typeface="Arial"/>
            </a:rPr>
            <a:t>renseigner les périodes concernées</a:t>
          </a:r>
        </a:p>
        <a:p>
          <a:pPr algn="ctr" rtl="0">
            <a:defRPr sz="1000"/>
          </a:pPr>
          <a:r>
            <a:rPr lang="fr-FR" sz="1200" b="0" i="0" u="none" strike="noStrike" baseline="0">
              <a:solidFill>
                <a:srgbClr val="000000"/>
              </a:solidFill>
              <a:latin typeface="Arial"/>
              <a:cs typeface="Arial"/>
            </a:rPr>
            <a:t> comme indiqué dans l'exemple ci dessous </a:t>
          </a:r>
          <a:endParaRPr lang="fr-FR"/>
        </a:p>
      </xdr:txBody>
    </xdr:sp>
    <xdr:clientData/>
  </xdr:twoCellAnchor>
  <xdr:twoCellAnchor>
    <xdr:from>
      <xdr:col>8</xdr:col>
      <xdr:colOff>180975</xdr:colOff>
      <xdr:row>14</xdr:row>
      <xdr:rowOff>66675</xdr:rowOff>
    </xdr:from>
    <xdr:to>
      <xdr:col>9</xdr:col>
      <xdr:colOff>666750</xdr:colOff>
      <xdr:row>16</xdr:row>
      <xdr:rowOff>152400</xdr:rowOff>
    </xdr:to>
    <xdr:sp macro="" textlink="">
      <xdr:nvSpPr>
        <xdr:cNvPr id="52230" name="AutoShape 6"/>
        <xdr:cNvSpPr>
          <a:spLocks noChangeArrowheads="1"/>
        </xdr:cNvSpPr>
      </xdr:nvSpPr>
      <xdr:spPr bwMode="auto">
        <a:xfrm>
          <a:off x="3895725" y="3152775"/>
          <a:ext cx="1266825" cy="514350"/>
        </a:xfrm>
        <a:prstGeom prst="downArrowCallout">
          <a:avLst>
            <a:gd name="adj1" fmla="val 61574"/>
            <a:gd name="adj2" fmla="val 61574"/>
            <a:gd name="adj3" fmla="val 16667"/>
            <a:gd name="adj4" fmla="val 6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Arial"/>
              <a:cs typeface="Arial"/>
            </a:rPr>
            <a:t>Saisissez les tranches horaires concernées </a:t>
          </a:r>
          <a:endParaRPr lang="fr-FR"/>
        </a:p>
      </xdr:txBody>
    </xdr:sp>
    <xdr:clientData/>
  </xdr:twoCellAnchor>
  <xdr:twoCellAnchor>
    <xdr:from>
      <xdr:col>48</xdr:col>
      <xdr:colOff>9525</xdr:colOff>
      <xdr:row>27</xdr:row>
      <xdr:rowOff>66675</xdr:rowOff>
    </xdr:from>
    <xdr:to>
      <xdr:col>49</xdr:col>
      <xdr:colOff>981075</xdr:colOff>
      <xdr:row>28</xdr:row>
      <xdr:rowOff>180975</xdr:rowOff>
    </xdr:to>
    <xdr:sp macro="" textlink="">
      <xdr:nvSpPr>
        <xdr:cNvPr id="52231" name="AutoShape 7"/>
        <xdr:cNvSpPr>
          <a:spLocks noChangeArrowheads="1"/>
        </xdr:cNvSpPr>
      </xdr:nvSpPr>
      <xdr:spPr bwMode="auto">
        <a:xfrm>
          <a:off x="35794950" y="788670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Mardi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36</xdr:row>
      <xdr:rowOff>66675</xdr:rowOff>
    </xdr:from>
    <xdr:to>
      <xdr:col>49</xdr:col>
      <xdr:colOff>981075</xdr:colOff>
      <xdr:row>38</xdr:row>
      <xdr:rowOff>66675</xdr:rowOff>
    </xdr:to>
    <xdr:sp macro="" textlink="">
      <xdr:nvSpPr>
        <xdr:cNvPr id="52232" name="AutoShape 8"/>
        <xdr:cNvSpPr>
          <a:spLocks noChangeArrowheads="1"/>
        </xdr:cNvSpPr>
      </xdr:nvSpPr>
      <xdr:spPr bwMode="auto">
        <a:xfrm>
          <a:off x="35794950" y="11268075"/>
          <a:ext cx="1647825" cy="13049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Mercredi  sur la</a:t>
          </a:r>
          <a:r>
            <a:rPr lang="fr-FR" sz="1400" b="1" i="0" u="none" strike="noStrike" baseline="0">
              <a:solidFill>
                <a:srgbClr val="000000"/>
              </a:solidFill>
              <a:latin typeface="Arial"/>
              <a:cs typeface="Arial"/>
            </a:rPr>
            <a:t> </a:t>
          </a:r>
          <a:r>
            <a:rPr lang="fr-FR" sz="1200" b="0" i="0" u="none" strike="noStrike" baseline="0">
              <a:solidFill>
                <a:srgbClr val="000000"/>
              </a:solidFill>
              <a:latin typeface="Arial"/>
              <a:cs typeface="Arial"/>
            </a:rPr>
            <a:t>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45</xdr:row>
      <xdr:rowOff>66675</xdr:rowOff>
    </xdr:from>
    <xdr:to>
      <xdr:col>49</xdr:col>
      <xdr:colOff>981075</xdr:colOff>
      <xdr:row>46</xdr:row>
      <xdr:rowOff>180975</xdr:rowOff>
    </xdr:to>
    <xdr:sp macro="" textlink="">
      <xdr:nvSpPr>
        <xdr:cNvPr id="52233" name="AutoShape 9"/>
        <xdr:cNvSpPr>
          <a:spLocks noChangeArrowheads="1"/>
        </xdr:cNvSpPr>
      </xdr:nvSpPr>
      <xdr:spPr bwMode="auto">
        <a:xfrm>
          <a:off x="35794950" y="1464945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Jeudi  sur la période  </a:t>
          </a:r>
          <a:endParaRPr lang="fr-FR"/>
        </a:p>
      </xdr:txBody>
    </xdr:sp>
    <xdr:clientData/>
  </xdr:twoCellAnchor>
  <xdr:twoCellAnchor>
    <xdr:from>
      <xdr:col>48</xdr:col>
      <xdr:colOff>9525</xdr:colOff>
      <xdr:row>54</xdr:row>
      <xdr:rowOff>66675</xdr:rowOff>
    </xdr:from>
    <xdr:to>
      <xdr:col>49</xdr:col>
      <xdr:colOff>981075</xdr:colOff>
      <xdr:row>55</xdr:row>
      <xdr:rowOff>180975</xdr:rowOff>
    </xdr:to>
    <xdr:sp macro="" textlink="">
      <xdr:nvSpPr>
        <xdr:cNvPr id="52234" name="AutoShape 10"/>
        <xdr:cNvSpPr>
          <a:spLocks noChangeArrowheads="1"/>
        </xdr:cNvSpPr>
      </xdr:nvSpPr>
      <xdr:spPr bwMode="auto">
        <a:xfrm>
          <a:off x="35794950" y="180308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Vendredi  sur la période  </a:t>
          </a:r>
          <a:endParaRPr lang="fr-FR"/>
        </a:p>
      </xdr:txBody>
    </xdr:sp>
    <xdr:clientData/>
  </xdr:twoCellAnchor>
  <xdr:twoCellAnchor>
    <xdr:from>
      <xdr:col>48</xdr:col>
      <xdr:colOff>9525</xdr:colOff>
      <xdr:row>63</xdr:row>
      <xdr:rowOff>66675</xdr:rowOff>
    </xdr:from>
    <xdr:to>
      <xdr:col>49</xdr:col>
      <xdr:colOff>981075</xdr:colOff>
      <xdr:row>64</xdr:row>
      <xdr:rowOff>180975</xdr:rowOff>
    </xdr:to>
    <xdr:sp macro="" textlink="">
      <xdr:nvSpPr>
        <xdr:cNvPr id="52235" name="AutoShape 11"/>
        <xdr:cNvSpPr>
          <a:spLocks noChangeArrowheads="1"/>
        </xdr:cNvSpPr>
      </xdr:nvSpPr>
      <xdr:spPr bwMode="auto">
        <a:xfrm>
          <a:off x="35794950" y="213836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Samedi  sur la période  </a:t>
          </a:r>
          <a:endParaRPr lang="fr-FR"/>
        </a:p>
      </xdr:txBody>
    </xdr:sp>
    <xdr:clientData/>
  </xdr:twoCellAnchor>
  <xdr:twoCellAnchor>
    <xdr:from>
      <xdr:col>49</xdr:col>
      <xdr:colOff>142875</xdr:colOff>
      <xdr:row>70</xdr:row>
      <xdr:rowOff>123825</xdr:rowOff>
    </xdr:from>
    <xdr:to>
      <xdr:col>51</xdr:col>
      <xdr:colOff>314325</xdr:colOff>
      <xdr:row>73</xdr:row>
      <xdr:rowOff>390525</xdr:rowOff>
    </xdr:to>
    <xdr:sp macro="" textlink="">
      <xdr:nvSpPr>
        <xdr:cNvPr id="52236" name="AutoShape 12"/>
        <xdr:cNvSpPr>
          <a:spLocks noChangeArrowheads="1"/>
        </xdr:cNvSpPr>
      </xdr:nvSpPr>
      <xdr:spPr bwMode="auto">
        <a:xfrm>
          <a:off x="36776025" y="24279225"/>
          <a:ext cx="1476375" cy="16002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400" b="0" i="0" u="none" strike="noStrike" baseline="0">
              <a:solidFill>
                <a:srgbClr val="000000"/>
              </a:solidFill>
              <a:latin typeface="Arial"/>
              <a:cs typeface="Arial"/>
            </a:rPr>
            <a:t>Total heures enfants   </a:t>
          </a:r>
          <a:endParaRPr lang="fr-F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3</xdr:row>
      <xdr:rowOff>180975</xdr:rowOff>
    </xdr:from>
    <xdr:to>
      <xdr:col>13</xdr:col>
      <xdr:colOff>28575</xdr:colOff>
      <xdr:row>9</xdr:row>
      <xdr:rowOff>104775</xdr:rowOff>
    </xdr:to>
    <xdr:sp macro="" textlink="">
      <xdr:nvSpPr>
        <xdr:cNvPr id="53249" name="AutoShape 1"/>
        <xdr:cNvSpPr>
          <a:spLocks noChangeArrowheads="1"/>
        </xdr:cNvSpPr>
      </xdr:nvSpPr>
      <xdr:spPr bwMode="auto">
        <a:xfrm>
          <a:off x="5133975" y="666750"/>
          <a:ext cx="2466975" cy="1200150"/>
        </a:xfrm>
        <a:prstGeom prst="downArrowCallout">
          <a:avLst>
            <a:gd name="adj1" fmla="val 51389"/>
            <a:gd name="adj2" fmla="val 51389"/>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inscrire le nombre d'enfants (0/6ans) figurant sur l'avis PMI </a:t>
          </a:r>
          <a:endParaRPr lang="fr-FR"/>
        </a:p>
      </xdr:txBody>
    </xdr:sp>
    <xdr:clientData/>
  </xdr:twoCellAnchor>
  <xdr:twoCellAnchor>
    <xdr:from>
      <xdr:col>48</xdr:col>
      <xdr:colOff>9525</xdr:colOff>
      <xdr:row>18</xdr:row>
      <xdr:rowOff>76200</xdr:rowOff>
    </xdr:from>
    <xdr:to>
      <xdr:col>49</xdr:col>
      <xdr:colOff>981075</xdr:colOff>
      <xdr:row>19</xdr:row>
      <xdr:rowOff>180975</xdr:rowOff>
    </xdr:to>
    <xdr:sp macro="" textlink="">
      <xdr:nvSpPr>
        <xdr:cNvPr id="53250" name="AutoShape 2"/>
        <xdr:cNvSpPr>
          <a:spLocks noChangeArrowheads="1"/>
        </xdr:cNvSpPr>
      </xdr:nvSpPr>
      <xdr:spPr bwMode="auto">
        <a:xfrm>
          <a:off x="35652075" y="4333875"/>
          <a:ext cx="1647825" cy="13525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Lundi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54</xdr:col>
      <xdr:colOff>180975</xdr:colOff>
      <xdr:row>45</xdr:row>
      <xdr:rowOff>114300</xdr:rowOff>
    </xdr:from>
    <xdr:to>
      <xdr:col>56</xdr:col>
      <xdr:colOff>523875</xdr:colOff>
      <xdr:row>47</xdr:row>
      <xdr:rowOff>142875</xdr:rowOff>
    </xdr:to>
    <xdr:sp macro="" textlink="">
      <xdr:nvSpPr>
        <xdr:cNvPr id="53251" name="AutoShape 3"/>
        <xdr:cNvSpPr>
          <a:spLocks noChangeArrowheads="1"/>
        </xdr:cNvSpPr>
      </xdr:nvSpPr>
      <xdr:spPr bwMode="auto">
        <a:xfrm>
          <a:off x="39576375" y="14725650"/>
          <a:ext cx="1524000" cy="1333500"/>
        </a:xfrm>
        <a:prstGeom prst="downArrowCallout">
          <a:avLst>
            <a:gd name="adj1" fmla="val 28571"/>
            <a:gd name="adj2" fmla="val 28571"/>
            <a:gd name="adj3" fmla="val 16667"/>
            <a:gd name="adj4" fmla="val 66667"/>
          </a:avLst>
        </a:prstGeom>
        <a:solidFill>
          <a:srgbClr val="FFFFCC"/>
        </a:solidFill>
        <a:ln w="28575">
          <a:solidFill>
            <a:srgbClr val="339966"/>
          </a:solidFill>
          <a:miter lim="800000"/>
          <a:headEnd/>
          <a:tailEnd/>
        </a:ln>
      </xdr:spPr>
      <xdr:txBody>
        <a:bodyPr vertOverflow="clip" wrap="square" lIns="27432" tIns="22860" rIns="27432" bIns="0" anchor="t" upright="1"/>
        <a:lstStyle/>
        <a:p>
          <a:pPr algn="ctr" rtl="0">
            <a:defRPr sz="1000"/>
          </a:pPr>
          <a:endParaRPr lang="fr-FR" sz="1100" b="1" i="0" u="none" strike="noStrike" baseline="0">
            <a:solidFill>
              <a:srgbClr val="000000"/>
            </a:solidFill>
            <a:latin typeface="CG Omega"/>
          </a:endParaRPr>
        </a:p>
        <a:p>
          <a:pPr algn="ctr" rtl="0">
            <a:defRPr sz="1000"/>
          </a:pPr>
          <a:r>
            <a:rPr lang="fr-FR" sz="1400" b="1" i="0" u="none" strike="noStrike" baseline="0">
              <a:solidFill>
                <a:srgbClr val="000000"/>
              </a:solidFill>
              <a:latin typeface="CG Omega"/>
            </a:rPr>
            <a:t>Capacité  retenue</a:t>
          </a:r>
          <a:r>
            <a:rPr lang="fr-FR" sz="1100" b="1" i="0" u="none" strike="noStrike" baseline="0">
              <a:solidFill>
                <a:srgbClr val="000000"/>
              </a:solidFill>
              <a:latin typeface="CG Omega"/>
            </a:rPr>
            <a:t> </a:t>
          </a:r>
          <a:endParaRPr lang="fr-FR"/>
        </a:p>
      </xdr:txBody>
    </xdr:sp>
    <xdr:clientData/>
  </xdr:twoCellAnchor>
  <xdr:twoCellAnchor>
    <xdr:from>
      <xdr:col>53</xdr:col>
      <xdr:colOff>257175</xdr:colOff>
      <xdr:row>18</xdr:row>
      <xdr:rowOff>76200</xdr:rowOff>
    </xdr:from>
    <xdr:to>
      <xdr:col>53</xdr:col>
      <xdr:colOff>657225</xdr:colOff>
      <xdr:row>70</xdr:row>
      <xdr:rowOff>47625</xdr:rowOff>
    </xdr:to>
    <xdr:sp macro="" textlink="">
      <xdr:nvSpPr>
        <xdr:cNvPr id="53252" name="AutoShape 4"/>
        <xdr:cNvSpPr>
          <a:spLocks/>
        </xdr:cNvSpPr>
      </xdr:nvSpPr>
      <xdr:spPr bwMode="auto">
        <a:xfrm>
          <a:off x="39281100" y="4333875"/>
          <a:ext cx="114300" cy="19897725"/>
        </a:xfrm>
        <a:prstGeom prst="rightBrace">
          <a:avLst>
            <a:gd name="adj1" fmla="val 1450694"/>
            <a:gd name="adj2" fmla="val 38315"/>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1</xdr:row>
      <xdr:rowOff>142875</xdr:rowOff>
    </xdr:from>
    <xdr:to>
      <xdr:col>5</xdr:col>
      <xdr:colOff>9525</xdr:colOff>
      <xdr:row>10</xdr:row>
      <xdr:rowOff>104775</xdr:rowOff>
    </xdr:to>
    <xdr:sp macro="" textlink="">
      <xdr:nvSpPr>
        <xdr:cNvPr id="53253" name="AutoShape 5"/>
        <xdr:cNvSpPr>
          <a:spLocks noChangeArrowheads="1"/>
        </xdr:cNvSpPr>
      </xdr:nvSpPr>
      <xdr:spPr bwMode="auto">
        <a:xfrm>
          <a:off x="704850" y="304800"/>
          <a:ext cx="2409825" cy="1724025"/>
        </a:xfrm>
        <a:prstGeom prst="downArrowCallout">
          <a:avLst>
            <a:gd name="adj1" fmla="val 34945"/>
            <a:gd name="adj2" fmla="val 34945"/>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Si vous avez plusieurs avis PMI au cours de l'année </a:t>
          </a:r>
        </a:p>
        <a:p>
          <a:pPr algn="ctr" rtl="0">
            <a:defRPr sz="1000"/>
          </a:pPr>
          <a:r>
            <a:rPr lang="fr-FR" sz="1200" b="0" i="0" u="none" strike="noStrike" baseline="0">
              <a:solidFill>
                <a:srgbClr val="000000"/>
              </a:solidFill>
              <a:latin typeface="Arial"/>
              <a:cs typeface="Arial"/>
            </a:rPr>
            <a:t>renseigner les périodes concernées</a:t>
          </a:r>
        </a:p>
        <a:p>
          <a:pPr algn="ctr" rtl="0">
            <a:defRPr sz="1000"/>
          </a:pPr>
          <a:r>
            <a:rPr lang="fr-FR" sz="1200" b="0" i="0" u="none" strike="noStrike" baseline="0">
              <a:solidFill>
                <a:srgbClr val="000000"/>
              </a:solidFill>
              <a:latin typeface="Arial"/>
              <a:cs typeface="Arial"/>
            </a:rPr>
            <a:t> comme indiqué dans l'exemple ci dessous </a:t>
          </a:r>
          <a:endParaRPr lang="fr-FR"/>
        </a:p>
      </xdr:txBody>
    </xdr:sp>
    <xdr:clientData/>
  </xdr:twoCellAnchor>
  <xdr:twoCellAnchor>
    <xdr:from>
      <xdr:col>8</xdr:col>
      <xdr:colOff>180975</xdr:colOff>
      <xdr:row>14</xdr:row>
      <xdr:rowOff>66675</xdr:rowOff>
    </xdr:from>
    <xdr:to>
      <xdr:col>9</xdr:col>
      <xdr:colOff>666750</xdr:colOff>
      <xdr:row>16</xdr:row>
      <xdr:rowOff>152400</xdr:rowOff>
    </xdr:to>
    <xdr:sp macro="" textlink="">
      <xdr:nvSpPr>
        <xdr:cNvPr id="53254" name="AutoShape 6"/>
        <xdr:cNvSpPr>
          <a:spLocks noChangeArrowheads="1"/>
        </xdr:cNvSpPr>
      </xdr:nvSpPr>
      <xdr:spPr bwMode="auto">
        <a:xfrm>
          <a:off x="3752850" y="3181350"/>
          <a:ext cx="1266825" cy="514350"/>
        </a:xfrm>
        <a:prstGeom prst="downArrowCallout">
          <a:avLst>
            <a:gd name="adj1" fmla="val 61574"/>
            <a:gd name="adj2" fmla="val 61574"/>
            <a:gd name="adj3" fmla="val 16667"/>
            <a:gd name="adj4" fmla="val 6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Arial"/>
              <a:cs typeface="Arial"/>
            </a:rPr>
            <a:t>Saisissez les tranches horaires concernées </a:t>
          </a:r>
          <a:endParaRPr lang="fr-FR"/>
        </a:p>
      </xdr:txBody>
    </xdr:sp>
    <xdr:clientData/>
  </xdr:twoCellAnchor>
  <xdr:twoCellAnchor>
    <xdr:from>
      <xdr:col>48</xdr:col>
      <xdr:colOff>9525</xdr:colOff>
      <xdr:row>27</xdr:row>
      <xdr:rowOff>66675</xdr:rowOff>
    </xdr:from>
    <xdr:to>
      <xdr:col>49</xdr:col>
      <xdr:colOff>981075</xdr:colOff>
      <xdr:row>28</xdr:row>
      <xdr:rowOff>180975</xdr:rowOff>
    </xdr:to>
    <xdr:sp macro="" textlink="">
      <xdr:nvSpPr>
        <xdr:cNvPr id="53255" name="AutoShape 7"/>
        <xdr:cNvSpPr>
          <a:spLocks noChangeArrowheads="1"/>
        </xdr:cNvSpPr>
      </xdr:nvSpPr>
      <xdr:spPr bwMode="auto">
        <a:xfrm>
          <a:off x="35652075" y="791527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Mardi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36</xdr:row>
      <xdr:rowOff>66675</xdr:rowOff>
    </xdr:from>
    <xdr:to>
      <xdr:col>49</xdr:col>
      <xdr:colOff>981075</xdr:colOff>
      <xdr:row>38</xdr:row>
      <xdr:rowOff>66675</xdr:rowOff>
    </xdr:to>
    <xdr:sp macro="" textlink="">
      <xdr:nvSpPr>
        <xdr:cNvPr id="53256" name="AutoShape 8"/>
        <xdr:cNvSpPr>
          <a:spLocks noChangeArrowheads="1"/>
        </xdr:cNvSpPr>
      </xdr:nvSpPr>
      <xdr:spPr bwMode="auto">
        <a:xfrm>
          <a:off x="35652075" y="11296650"/>
          <a:ext cx="1647825" cy="13049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Mercredi  sur la</a:t>
          </a:r>
          <a:r>
            <a:rPr lang="fr-FR" sz="1400" b="1" i="0" u="none" strike="noStrike" baseline="0">
              <a:solidFill>
                <a:srgbClr val="000000"/>
              </a:solidFill>
              <a:latin typeface="Arial"/>
              <a:cs typeface="Arial"/>
            </a:rPr>
            <a:t> </a:t>
          </a:r>
          <a:r>
            <a:rPr lang="fr-FR" sz="1200" b="0" i="0" u="none" strike="noStrike" baseline="0">
              <a:solidFill>
                <a:srgbClr val="000000"/>
              </a:solidFill>
              <a:latin typeface="Arial"/>
              <a:cs typeface="Arial"/>
            </a:rPr>
            <a:t>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45</xdr:row>
      <xdr:rowOff>66675</xdr:rowOff>
    </xdr:from>
    <xdr:to>
      <xdr:col>49</xdr:col>
      <xdr:colOff>981075</xdr:colOff>
      <xdr:row>46</xdr:row>
      <xdr:rowOff>180975</xdr:rowOff>
    </xdr:to>
    <xdr:sp macro="" textlink="">
      <xdr:nvSpPr>
        <xdr:cNvPr id="53257" name="AutoShape 9"/>
        <xdr:cNvSpPr>
          <a:spLocks noChangeArrowheads="1"/>
        </xdr:cNvSpPr>
      </xdr:nvSpPr>
      <xdr:spPr bwMode="auto">
        <a:xfrm>
          <a:off x="35652075" y="146780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Jeudi  sur la période  </a:t>
          </a:r>
          <a:endParaRPr lang="fr-FR"/>
        </a:p>
      </xdr:txBody>
    </xdr:sp>
    <xdr:clientData/>
  </xdr:twoCellAnchor>
  <xdr:twoCellAnchor>
    <xdr:from>
      <xdr:col>48</xdr:col>
      <xdr:colOff>9525</xdr:colOff>
      <xdr:row>54</xdr:row>
      <xdr:rowOff>66675</xdr:rowOff>
    </xdr:from>
    <xdr:to>
      <xdr:col>49</xdr:col>
      <xdr:colOff>981075</xdr:colOff>
      <xdr:row>55</xdr:row>
      <xdr:rowOff>180975</xdr:rowOff>
    </xdr:to>
    <xdr:sp macro="" textlink="">
      <xdr:nvSpPr>
        <xdr:cNvPr id="53258" name="AutoShape 10"/>
        <xdr:cNvSpPr>
          <a:spLocks noChangeArrowheads="1"/>
        </xdr:cNvSpPr>
      </xdr:nvSpPr>
      <xdr:spPr bwMode="auto">
        <a:xfrm>
          <a:off x="35652075" y="1805940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Vendredi  sur la période  </a:t>
          </a:r>
          <a:endParaRPr lang="fr-FR"/>
        </a:p>
      </xdr:txBody>
    </xdr:sp>
    <xdr:clientData/>
  </xdr:twoCellAnchor>
  <xdr:twoCellAnchor>
    <xdr:from>
      <xdr:col>48</xdr:col>
      <xdr:colOff>9525</xdr:colOff>
      <xdr:row>63</xdr:row>
      <xdr:rowOff>66675</xdr:rowOff>
    </xdr:from>
    <xdr:to>
      <xdr:col>49</xdr:col>
      <xdr:colOff>981075</xdr:colOff>
      <xdr:row>64</xdr:row>
      <xdr:rowOff>180975</xdr:rowOff>
    </xdr:to>
    <xdr:sp macro="" textlink="">
      <xdr:nvSpPr>
        <xdr:cNvPr id="53259" name="AutoShape 11"/>
        <xdr:cNvSpPr>
          <a:spLocks noChangeArrowheads="1"/>
        </xdr:cNvSpPr>
      </xdr:nvSpPr>
      <xdr:spPr bwMode="auto">
        <a:xfrm>
          <a:off x="35652075" y="2141220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Samedi  sur la période  </a:t>
          </a:r>
          <a:endParaRPr lang="fr-FR"/>
        </a:p>
      </xdr:txBody>
    </xdr:sp>
    <xdr:clientData/>
  </xdr:twoCellAnchor>
  <xdr:twoCellAnchor>
    <xdr:from>
      <xdr:col>49</xdr:col>
      <xdr:colOff>142875</xdr:colOff>
      <xdr:row>70</xdr:row>
      <xdr:rowOff>123825</xdr:rowOff>
    </xdr:from>
    <xdr:to>
      <xdr:col>51</xdr:col>
      <xdr:colOff>314325</xdr:colOff>
      <xdr:row>73</xdr:row>
      <xdr:rowOff>390525</xdr:rowOff>
    </xdr:to>
    <xdr:sp macro="" textlink="">
      <xdr:nvSpPr>
        <xdr:cNvPr id="53260" name="AutoShape 12"/>
        <xdr:cNvSpPr>
          <a:spLocks noChangeArrowheads="1"/>
        </xdr:cNvSpPr>
      </xdr:nvSpPr>
      <xdr:spPr bwMode="auto">
        <a:xfrm>
          <a:off x="36633150" y="24307800"/>
          <a:ext cx="1476375" cy="16002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400" b="0" i="0" u="none" strike="noStrike" baseline="0">
              <a:solidFill>
                <a:srgbClr val="000000"/>
              </a:solidFill>
              <a:latin typeface="Arial"/>
              <a:cs typeface="Arial"/>
            </a:rPr>
            <a:t>Total heures enfants   </a:t>
          </a:r>
          <a:endParaRPr lang="fr-F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3</xdr:row>
      <xdr:rowOff>180975</xdr:rowOff>
    </xdr:from>
    <xdr:to>
      <xdr:col>13</xdr:col>
      <xdr:colOff>28575</xdr:colOff>
      <xdr:row>9</xdr:row>
      <xdr:rowOff>104775</xdr:rowOff>
    </xdr:to>
    <xdr:sp macro="" textlink="">
      <xdr:nvSpPr>
        <xdr:cNvPr id="54273" name="AutoShape 1"/>
        <xdr:cNvSpPr>
          <a:spLocks noChangeArrowheads="1"/>
        </xdr:cNvSpPr>
      </xdr:nvSpPr>
      <xdr:spPr bwMode="auto">
        <a:xfrm>
          <a:off x="5219700" y="666750"/>
          <a:ext cx="2466975" cy="1200150"/>
        </a:xfrm>
        <a:prstGeom prst="downArrowCallout">
          <a:avLst>
            <a:gd name="adj1" fmla="val 51389"/>
            <a:gd name="adj2" fmla="val 51389"/>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inscrire le nombre d'enfants (0/6ans) figurant sur l'avis PMI </a:t>
          </a:r>
          <a:endParaRPr lang="fr-FR"/>
        </a:p>
      </xdr:txBody>
    </xdr:sp>
    <xdr:clientData/>
  </xdr:twoCellAnchor>
  <xdr:twoCellAnchor>
    <xdr:from>
      <xdr:col>48</xdr:col>
      <xdr:colOff>9525</xdr:colOff>
      <xdr:row>18</xdr:row>
      <xdr:rowOff>76200</xdr:rowOff>
    </xdr:from>
    <xdr:to>
      <xdr:col>49</xdr:col>
      <xdr:colOff>981075</xdr:colOff>
      <xdr:row>19</xdr:row>
      <xdr:rowOff>180975</xdr:rowOff>
    </xdr:to>
    <xdr:sp macro="" textlink="">
      <xdr:nvSpPr>
        <xdr:cNvPr id="54274" name="AutoShape 2"/>
        <xdr:cNvSpPr>
          <a:spLocks noChangeArrowheads="1"/>
        </xdr:cNvSpPr>
      </xdr:nvSpPr>
      <xdr:spPr bwMode="auto">
        <a:xfrm>
          <a:off x="35737800" y="4305300"/>
          <a:ext cx="1647825" cy="135255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Lundi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54</xdr:col>
      <xdr:colOff>180975</xdr:colOff>
      <xdr:row>45</xdr:row>
      <xdr:rowOff>114300</xdr:rowOff>
    </xdr:from>
    <xdr:to>
      <xdr:col>56</xdr:col>
      <xdr:colOff>523875</xdr:colOff>
      <xdr:row>47</xdr:row>
      <xdr:rowOff>142875</xdr:rowOff>
    </xdr:to>
    <xdr:sp macro="" textlink="">
      <xdr:nvSpPr>
        <xdr:cNvPr id="54275" name="AutoShape 3"/>
        <xdr:cNvSpPr>
          <a:spLocks noChangeArrowheads="1"/>
        </xdr:cNvSpPr>
      </xdr:nvSpPr>
      <xdr:spPr bwMode="auto">
        <a:xfrm>
          <a:off x="39662100" y="14697075"/>
          <a:ext cx="1524000" cy="1333500"/>
        </a:xfrm>
        <a:prstGeom prst="downArrowCallout">
          <a:avLst>
            <a:gd name="adj1" fmla="val 28571"/>
            <a:gd name="adj2" fmla="val 28571"/>
            <a:gd name="adj3" fmla="val 16667"/>
            <a:gd name="adj4" fmla="val 66667"/>
          </a:avLst>
        </a:prstGeom>
        <a:solidFill>
          <a:srgbClr val="FFFFCC"/>
        </a:solidFill>
        <a:ln w="28575">
          <a:solidFill>
            <a:srgbClr val="339966"/>
          </a:solidFill>
          <a:miter lim="800000"/>
          <a:headEnd/>
          <a:tailEnd/>
        </a:ln>
      </xdr:spPr>
      <xdr:txBody>
        <a:bodyPr vertOverflow="clip" wrap="square" lIns="27432" tIns="22860" rIns="27432" bIns="0" anchor="t" upright="1"/>
        <a:lstStyle/>
        <a:p>
          <a:pPr algn="ctr" rtl="0">
            <a:defRPr sz="1000"/>
          </a:pPr>
          <a:endParaRPr lang="fr-FR" sz="1100" b="1" i="0" u="none" strike="noStrike" baseline="0">
            <a:solidFill>
              <a:srgbClr val="000000"/>
            </a:solidFill>
            <a:latin typeface="CG Omega"/>
          </a:endParaRPr>
        </a:p>
        <a:p>
          <a:pPr algn="ctr" rtl="0">
            <a:defRPr sz="1000"/>
          </a:pPr>
          <a:r>
            <a:rPr lang="fr-FR" sz="1400" b="1" i="0" u="none" strike="noStrike" baseline="0">
              <a:solidFill>
                <a:srgbClr val="000000"/>
              </a:solidFill>
              <a:latin typeface="CG Omega"/>
            </a:rPr>
            <a:t>Capacité  retenue</a:t>
          </a:r>
          <a:r>
            <a:rPr lang="fr-FR" sz="1100" b="1" i="0" u="none" strike="noStrike" baseline="0">
              <a:solidFill>
                <a:srgbClr val="000000"/>
              </a:solidFill>
              <a:latin typeface="CG Omega"/>
            </a:rPr>
            <a:t> </a:t>
          </a:r>
          <a:endParaRPr lang="fr-FR"/>
        </a:p>
      </xdr:txBody>
    </xdr:sp>
    <xdr:clientData/>
  </xdr:twoCellAnchor>
  <xdr:twoCellAnchor>
    <xdr:from>
      <xdr:col>53</xdr:col>
      <xdr:colOff>257175</xdr:colOff>
      <xdr:row>18</xdr:row>
      <xdr:rowOff>76200</xdr:rowOff>
    </xdr:from>
    <xdr:to>
      <xdr:col>53</xdr:col>
      <xdr:colOff>657225</xdr:colOff>
      <xdr:row>70</xdr:row>
      <xdr:rowOff>47625</xdr:rowOff>
    </xdr:to>
    <xdr:sp macro="" textlink="">
      <xdr:nvSpPr>
        <xdr:cNvPr id="54276" name="AutoShape 4"/>
        <xdr:cNvSpPr>
          <a:spLocks/>
        </xdr:cNvSpPr>
      </xdr:nvSpPr>
      <xdr:spPr bwMode="auto">
        <a:xfrm>
          <a:off x="39366825" y="4305300"/>
          <a:ext cx="114300" cy="19897725"/>
        </a:xfrm>
        <a:prstGeom prst="rightBrace">
          <a:avLst>
            <a:gd name="adj1" fmla="val 1450694"/>
            <a:gd name="adj2" fmla="val 38315"/>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1</xdr:row>
      <xdr:rowOff>142875</xdr:rowOff>
    </xdr:from>
    <xdr:to>
      <xdr:col>5</xdr:col>
      <xdr:colOff>9525</xdr:colOff>
      <xdr:row>10</xdr:row>
      <xdr:rowOff>104775</xdr:rowOff>
    </xdr:to>
    <xdr:sp macro="" textlink="">
      <xdr:nvSpPr>
        <xdr:cNvPr id="54277" name="AutoShape 5"/>
        <xdr:cNvSpPr>
          <a:spLocks noChangeArrowheads="1"/>
        </xdr:cNvSpPr>
      </xdr:nvSpPr>
      <xdr:spPr bwMode="auto">
        <a:xfrm>
          <a:off x="704850" y="304800"/>
          <a:ext cx="2495550" cy="1724025"/>
        </a:xfrm>
        <a:prstGeom prst="downArrowCallout">
          <a:avLst>
            <a:gd name="adj1" fmla="val 36188"/>
            <a:gd name="adj2" fmla="val 36188"/>
            <a:gd name="adj3" fmla="val 16667"/>
            <a:gd name="adj4" fmla="val 66667"/>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200" b="0" i="0" u="none" strike="noStrike" baseline="0">
            <a:solidFill>
              <a:srgbClr val="000000"/>
            </a:solidFill>
            <a:latin typeface="Arial"/>
            <a:cs typeface="Arial"/>
          </a:endParaRPr>
        </a:p>
        <a:p>
          <a:pPr algn="ctr" rtl="0">
            <a:defRPr sz="1000"/>
          </a:pPr>
          <a:r>
            <a:rPr lang="fr-FR" sz="1200" b="0" i="0" u="none" strike="noStrike" baseline="0">
              <a:solidFill>
                <a:srgbClr val="000000"/>
              </a:solidFill>
              <a:latin typeface="Arial"/>
              <a:cs typeface="Arial"/>
            </a:rPr>
            <a:t>Si vous avez plusieurs avis PMI au cours de l'année </a:t>
          </a:r>
        </a:p>
        <a:p>
          <a:pPr algn="ctr" rtl="0">
            <a:defRPr sz="1000"/>
          </a:pPr>
          <a:r>
            <a:rPr lang="fr-FR" sz="1200" b="0" i="0" u="none" strike="noStrike" baseline="0">
              <a:solidFill>
                <a:srgbClr val="000000"/>
              </a:solidFill>
              <a:latin typeface="Arial"/>
              <a:cs typeface="Arial"/>
            </a:rPr>
            <a:t>renseigner les périodes concernées</a:t>
          </a:r>
        </a:p>
        <a:p>
          <a:pPr algn="ctr" rtl="0">
            <a:defRPr sz="1000"/>
          </a:pPr>
          <a:r>
            <a:rPr lang="fr-FR" sz="1200" b="0" i="0" u="none" strike="noStrike" baseline="0">
              <a:solidFill>
                <a:srgbClr val="000000"/>
              </a:solidFill>
              <a:latin typeface="Arial"/>
              <a:cs typeface="Arial"/>
            </a:rPr>
            <a:t> comme indiqué dans l'exemple ci dessous </a:t>
          </a:r>
          <a:endParaRPr lang="fr-FR"/>
        </a:p>
      </xdr:txBody>
    </xdr:sp>
    <xdr:clientData/>
  </xdr:twoCellAnchor>
  <xdr:twoCellAnchor>
    <xdr:from>
      <xdr:col>8</xdr:col>
      <xdr:colOff>180975</xdr:colOff>
      <xdr:row>14</xdr:row>
      <xdr:rowOff>66675</xdr:rowOff>
    </xdr:from>
    <xdr:to>
      <xdr:col>9</xdr:col>
      <xdr:colOff>666750</xdr:colOff>
      <xdr:row>16</xdr:row>
      <xdr:rowOff>152400</xdr:rowOff>
    </xdr:to>
    <xdr:sp macro="" textlink="">
      <xdr:nvSpPr>
        <xdr:cNvPr id="54278" name="AutoShape 6"/>
        <xdr:cNvSpPr>
          <a:spLocks noChangeArrowheads="1"/>
        </xdr:cNvSpPr>
      </xdr:nvSpPr>
      <xdr:spPr bwMode="auto">
        <a:xfrm>
          <a:off x="3838575" y="3152775"/>
          <a:ext cx="1266825" cy="514350"/>
        </a:xfrm>
        <a:prstGeom prst="downArrowCallout">
          <a:avLst>
            <a:gd name="adj1" fmla="val 61574"/>
            <a:gd name="adj2" fmla="val 61574"/>
            <a:gd name="adj3" fmla="val 16667"/>
            <a:gd name="adj4" fmla="val 6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Arial"/>
              <a:cs typeface="Arial"/>
            </a:rPr>
            <a:t>Saisissez les tranches horaires concernées </a:t>
          </a:r>
          <a:endParaRPr lang="fr-FR"/>
        </a:p>
      </xdr:txBody>
    </xdr:sp>
    <xdr:clientData/>
  </xdr:twoCellAnchor>
  <xdr:twoCellAnchor>
    <xdr:from>
      <xdr:col>48</xdr:col>
      <xdr:colOff>9525</xdr:colOff>
      <xdr:row>27</xdr:row>
      <xdr:rowOff>66675</xdr:rowOff>
    </xdr:from>
    <xdr:to>
      <xdr:col>49</xdr:col>
      <xdr:colOff>981075</xdr:colOff>
      <xdr:row>28</xdr:row>
      <xdr:rowOff>180975</xdr:rowOff>
    </xdr:to>
    <xdr:sp macro="" textlink="">
      <xdr:nvSpPr>
        <xdr:cNvPr id="54279" name="AutoShape 7"/>
        <xdr:cNvSpPr>
          <a:spLocks noChangeArrowheads="1"/>
        </xdr:cNvSpPr>
      </xdr:nvSpPr>
      <xdr:spPr bwMode="auto">
        <a:xfrm>
          <a:off x="35737800" y="788670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Mardi  sur la 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36</xdr:row>
      <xdr:rowOff>66675</xdr:rowOff>
    </xdr:from>
    <xdr:to>
      <xdr:col>49</xdr:col>
      <xdr:colOff>981075</xdr:colOff>
      <xdr:row>38</xdr:row>
      <xdr:rowOff>66675</xdr:rowOff>
    </xdr:to>
    <xdr:sp macro="" textlink="">
      <xdr:nvSpPr>
        <xdr:cNvPr id="54280" name="AutoShape 8"/>
        <xdr:cNvSpPr>
          <a:spLocks noChangeArrowheads="1"/>
        </xdr:cNvSpPr>
      </xdr:nvSpPr>
      <xdr:spPr bwMode="auto">
        <a:xfrm>
          <a:off x="35737800" y="11268075"/>
          <a:ext cx="1647825" cy="13049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Mercredi  sur la</a:t>
          </a:r>
          <a:r>
            <a:rPr lang="fr-FR" sz="1400" b="1" i="0" u="none" strike="noStrike" baseline="0">
              <a:solidFill>
                <a:srgbClr val="000000"/>
              </a:solidFill>
              <a:latin typeface="Arial"/>
              <a:cs typeface="Arial"/>
            </a:rPr>
            <a:t> </a:t>
          </a:r>
          <a:r>
            <a:rPr lang="fr-FR" sz="1200" b="0" i="0" u="none" strike="noStrike" baseline="0">
              <a:solidFill>
                <a:srgbClr val="000000"/>
              </a:solidFill>
              <a:latin typeface="Arial"/>
              <a:cs typeface="Arial"/>
            </a:rPr>
            <a:t>période </a:t>
          </a:r>
          <a:r>
            <a:rPr lang="fr-FR" sz="1400" b="0" i="0" u="none" strike="noStrike" baseline="0">
              <a:solidFill>
                <a:srgbClr val="000000"/>
              </a:solidFill>
              <a:latin typeface="Arial"/>
              <a:cs typeface="Arial"/>
            </a:rPr>
            <a:t> </a:t>
          </a:r>
          <a:endParaRPr lang="fr-FR"/>
        </a:p>
      </xdr:txBody>
    </xdr:sp>
    <xdr:clientData/>
  </xdr:twoCellAnchor>
  <xdr:twoCellAnchor>
    <xdr:from>
      <xdr:col>48</xdr:col>
      <xdr:colOff>9525</xdr:colOff>
      <xdr:row>45</xdr:row>
      <xdr:rowOff>66675</xdr:rowOff>
    </xdr:from>
    <xdr:to>
      <xdr:col>49</xdr:col>
      <xdr:colOff>981075</xdr:colOff>
      <xdr:row>46</xdr:row>
      <xdr:rowOff>180975</xdr:rowOff>
    </xdr:to>
    <xdr:sp macro="" textlink="">
      <xdr:nvSpPr>
        <xdr:cNvPr id="54281" name="AutoShape 9"/>
        <xdr:cNvSpPr>
          <a:spLocks noChangeArrowheads="1"/>
        </xdr:cNvSpPr>
      </xdr:nvSpPr>
      <xdr:spPr bwMode="auto">
        <a:xfrm>
          <a:off x="35737800" y="14649450"/>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Jeudi  sur la période  </a:t>
          </a:r>
          <a:endParaRPr lang="fr-FR"/>
        </a:p>
      </xdr:txBody>
    </xdr:sp>
    <xdr:clientData/>
  </xdr:twoCellAnchor>
  <xdr:twoCellAnchor>
    <xdr:from>
      <xdr:col>48</xdr:col>
      <xdr:colOff>9525</xdr:colOff>
      <xdr:row>54</xdr:row>
      <xdr:rowOff>66675</xdr:rowOff>
    </xdr:from>
    <xdr:to>
      <xdr:col>49</xdr:col>
      <xdr:colOff>981075</xdr:colOff>
      <xdr:row>55</xdr:row>
      <xdr:rowOff>180975</xdr:rowOff>
    </xdr:to>
    <xdr:sp macro="" textlink="">
      <xdr:nvSpPr>
        <xdr:cNvPr id="54282" name="AutoShape 10"/>
        <xdr:cNvSpPr>
          <a:spLocks noChangeArrowheads="1"/>
        </xdr:cNvSpPr>
      </xdr:nvSpPr>
      <xdr:spPr bwMode="auto">
        <a:xfrm>
          <a:off x="35737800" y="180308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Vendredi  sur la période  </a:t>
          </a:r>
          <a:endParaRPr lang="fr-FR"/>
        </a:p>
      </xdr:txBody>
    </xdr:sp>
    <xdr:clientData/>
  </xdr:twoCellAnchor>
  <xdr:twoCellAnchor>
    <xdr:from>
      <xdr:col>48</xdr:col>
      <xdr:colOff>9525</xdr:colOff>
      <xdr:row>63</xdr:row>
      <xdr:rowOff>66675</xdr:rowOff>
    </xdr:from>
    <xdr:to>
      <xdr:col>49</xdr:col>
      <xdr:colOff>981075</xdr:colOff>
      <xdr:row>64</xdr:row>
      <xdr:rowOff>180975</xdr:rowOff>
    </xdr:to>
    <xdr:sp macro="" textlink="">
      <xdr:nvSpPr>
        <xdr:cNvPr id="54283" name="AutoShape 11"/>
        <xdr:cNvSpPr>
          <a:spLocks noChangeArrowheads="1"/>
        </xdr:cNvSpPr>
      </xdr:nvSpPr>
      <xdr:spPr bwMode="auto">
        <a:xfrm>
          <a:off x="35737800" y="21383625"/>
          <a:ext cx="1647825" cy="111442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Total heures enfants Samedi  sur la période  </a:t>
          </a:r>
          <a:endParaRPr lang="fr-FR"/>
        </a:p>
      </xdr:txBody>
    </xdr:sp>
    <xdr:clientData/>
  </xdr:twoCellAnchor>
  <xdr:twoCellAnchor>
    <xdr:from>
      <xdr:col>49</xdr:col>
      <xdr:colOff>142875</xdr:colOff>
      <xdr:row>70</xdr:row>
      <xdr:rowOff>123825</xdr:rowOff>
    </xdr:from>
    <xdr:to>
      <xdr:col>51</xdr:col>
      <xdr:colOff>314325</xdr:colOff>
      <xdr:row>73</xdr:row>
      <xdr:rowOff>390525</xdr:rowOff>
    </xdr:to>
    <xdr:sp macro="" textlink="">
      <xdr:nvSpPr>
        <xdr:cNvPr id="54284" name="AutoShape 12"/>
        <xdr:cNvSpPr>
          <a:spLocks noChangeArrowheads="1"/>
        </xdr:cNvSpPr>
      </xdr:nvSpPr>
      <xdr:spPr bwMode="auto">
        <a:xfrm>
          <a:off x="36718875" y="24279225"/>
          <a:ext cx="1476375" cy="16002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CC"/>
        </a:solidFill>
        <a:ln w="9525">
          <a:solidFill>
            <a:srgbClr val="008080"/>
          </a:solidFill>
          <a:miter lim="800000"/>
          <a:headEnd/>
          <a:tailEnd/>
        </a:ln>
      </xdr:spPr>
      <xdr:txBody>
        <a:bodyPr vertOverflow="clip" wrap="square" lIns="27432" tIns="22860" rIns="0" bIns="0" anchor="t" upright="1"/>
        <a:lstStyle/>
        <a:p>
          <a:pPr algn="l" rtl="0">
            <a:defRPr sz="1000"/>
          </a:pPr>
          <a:r>
            <a:rPr lang="fr-FR" sz="1400" b="0" i="0" u="none" strike="noStrike" baseline="0">
              <a:solidFill>
                <a:srgbClr val="000000"/>
              </a:solidFill>
              <a:latin typeface="Arial"/>
              <a:cs typeface="Arial"/>
            </a:rPr>
            <a:t>Total heures enfants   </a:t>
          </a:r>
          <a:endParaRPr lang="fr-F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276225</xdr:colOff>
      <xdr:row>6</xdr:row>
      <xdr:rowOff>0</xdr:rowOff>
    </xdr:from>
    <xdr:to>
      <xdr:col>1</xdr:col>
      <xdr:colOff>666750</xdr:colOff>
      <xdr:row>6</xdr:row>
      <xdr:rowOff>0</xdr:rowOff>
    </xdr:to>
    <xdr:sp macro="" textlink="">
      <xdr:nvSpPr>
        <xdr:cNvPr id="23553" name="AutoShape 1"/>
        <xdr:cNvSpPr>
          <a:spLocks noChangeArrowheads="1"/>
        </xdr:cNvSpPr>
      </xdr:nvSpPr>
      <xdr:spPr bwMode="auto">
        <a:xfrm>
          <a:off x="276225" y="2819400"/>
          <a:ext cx="914400" cy="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Jours calendaires </a:t>
          </a:r>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bont022\REIMP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notes5A55CB/Accueil%20jeunes%20%20Pr&#233;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AP 1ER SEM"/>
      <sheetName val="pc_reimputés"/>
      <sheetName val="JANV"/>
      <sheetName val="ARPI COMPT JANVIER"/>
      <sheetName val="FEV"/>
      <sheetName val="ARPI COMPT FEVRIER"/>
      <sheetName val="MARS"/>
      <sheetName val="ARPI COMPT MARS"/>
      <sheetName val="AVRIL"/>
      <sheetName val="ARPI COMPTAVRIL"/>
      <sheetName val="MAI"/>
      <sheetName val="ARPI COMPTMAI"/>
      <sheetName val="JUIN"/>
      <sheetName val="ARPI COMPTJUIN"/>
      <sheetName val="table &amp; code"/>
      <sheetName val="Module1"/>
      <sheetName val="J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E3" t="str">
            <v>MOTIF</v>
          </cell>
          <cell r="H3" t="str">
            <v xml:space="preserve">CODE </v>
          </cell>
        </row>
        <row r="4">
          <cell r="E4" t="str">
            <v>ADRESSE INCONNUE</v>
          </cell>
          <cell r="H4" t="str">
            <v>ADI</v>
          </cell>
        </row>
        <row r="5">
          <cell r="E5" t="str">
            <v>CPTE BLOQUE OU CLOTURE</v>
          </cell>
          <cell r="H5" t="str">
            <v>CBC</v>
          </cell>
        </row>
        <row r="6">
          <cell r="E6" t="str">
            <v>CPTE NON OUVERT</v>
          </cell>
          <cell r="H6" t="str">
            <v>CNO</v>
          </cell>
        </row>
        <row r="7">
          <cell r="E7" t="str">
            <v>COMPTE SOLDE</v>
          </cell>
          <cell r="H7" t="str">
            <v>CBC</v>
          </cell>
        </row>
        <row r="8">
          <cell r="E8" t="str">
            <v>REJET BFCE</v>
          </cell>
          <cell r="H8" t="str">
            <v>INC</v>
          </cell>
        </row>
        <row r="9">
          <cell r="E9" t="str">
            <v xml:space="preserve">RETOUR P/OPHLM SOISSONS </v>
          </cell>
          <cell r="H9" t="str">
            <v>RSB</v>
          </cell>
        </row>
        <row r="10">
          <cell r="E10" t="str">
            <v>RETOUR P/OPHLM LAON</v>
          </cell>
          <cell r="H10" t="str">
            <v>RSB</v>
          </cell>
        </row>
        <row r="11">
          <cell r="E11" t="str">
            <v>REJET CCP</v>
          </cell>
          <cell r="H11" t="str">
            <v>INC</v>
          </cell>
        </row>
        <row r="12">
          <cell r="E12" t="str">
            <v>PARTI S/LAISSER ADRESSE</v>
          </cell>
          <cell r="H12" t="str">
            <v>PSA</v>
          </cell>
        </row>
        <row r="13">
          <cell r="E13" t="str">
            <v>S/ORDRE CAF</v>
          </cell>
          <cell r="H13" t="str">
            <v>RSB</v>
          </cell>
        </row>
        <row r="14">
          <cell r="E14" t="str">
            <v>S/DEMANDE SOCIALE</v>
          </cell>
          <cell r="H14" t="str">
            <v>RSB</v>
          </cell>
        </row>
        <row r="15">
          <cell r="E15" t="str">
            <v>RIB INEXPLOITABLE</v>
          </cell>
          <cell r="H15" t="str">
            <v>NCD</v>
          </cell>
        </row>
        <row r="16">
          <cell r="E16" t="str">
            <v>N P A I</v>
          </cell>
          <cell r="H16" t="str">
            <v>ADI</v>
          </cell>
        </row>
        <row r="17">
          <cell r="E17" t="str">
            <v>CPTE SOLDE</v>
          </cell>
          <cell r="H17" t="str">
            <v>CBC</v>
          </cell>
        </row>
        <row r="18">
          <cell r="E18" t="str">
            <v>S/CAF ANOMALIE</v>
          </cell>
          <cell r="H18" t="str">
            <v>RSB</v>
          </cell>
        </row>
        <row r="19">
          <cell r="E19" t="str">
            <v>DESTINATAIRE NON RECONNU</v>
          </cell>
          <cell r="H19" t="str">
            <v>TCC</v>
          </cell>
        </row>
        <row r="20">
          <cell r="E20" t="str">
            <v>RETOUR P/PRISON FRESNE</v>
          </cell>
          <cell r="H20" t="str">
            <v>INC</v>
          </cell>
        </row>
        <row r="21">
          <cell r="E21" t="str">
            <v>COORDONNEES ERRONEES</v>
          </cell>
          <cell r="H21" t="str">
            <v>NCD</v>
          </cell>
        </row>
        <row r="22">
          <cell r="E22" t="str">
            <v>VIREMENT NON IDENTIFIE</v>
          </cell>
          <cell r="H22" t="str">
            <v>INC</v>
          </cell>
        </row>
        <row r="23">
          <cell r="E23" t="str">
            <v>REFUSE PAR ALLOC</v>
          </cell>
          <cell r="H23" t="str">
            <v>REF</v>
          </cell>
        </row>
        <row r="24">
          <cell r="E24" t="str">
            <v>RETOUR P/TP ANIZY</v>
          </cell>
          <cell r="H24" t="str">
            <v>RSB</v>
          </cell>
        </row>
        <row r="25">
          <cell r="E25" t="str">
            <v>PROBLEME TECHNIQUE</v>
          </cell>
        </row>
        <row r="26">
          <cell r="E26" t="str">
            <v>RETOUR P/ALLOCATAIRE</v>
          </cell>
          <cell r="H26" t="str">
            <v>RMB</v>
          </cell>
        </row>
        <row r="27">
          <cell r="E27" t="str">
            <v>PAIEMENT ORGANISME INV</v>
          </cell>
        </row>
        <row r="28">
          <cell r="E28" t="str">
            <v>REIMPUT AVEC BLOC ULTER</v>
          </cell>
          <cell r="H28" t="str">
            <v>RAB</v>
          </cell>
        </row>
        <row r="29">
          <cell r="E29" t="str">
            <v>CHEQUE ANNULE</v>
          </cell>
        </row>
        <row r="30">
          <cell r="E30" t="str">
            <v>RETOUR P/TP SOISSONS BAN</v>
          </cell>
          <cell r="H30" t="str">
            <v>RSB</v>
          </cell>
        </row>
        <row r="31">
          <cell r="E31" t="str">
            <v>S/ORDRE FSL</v>
          </cell>
          <cell r="H31" t="str">
            <v>RSB</v>
          </cell>
        </row>
        <row r="32">
          <cell r="E32" t="str">
            <v>OUVERTURE CPTE ANNULEE</v>
          </cell>
          <cell r="H32" t="str">
            <v>CNO</v>
          </cell>
        </row>
        <row r="33">
          <cell r="E33" t="str">
            <v>PAIEMENT I REIMPUTE</v>
          </cell>
          <cell r="H33" t="str">
            <v>RSB</v>
          </cell>
        </row>
        <row r="34">
          <cell r="E34" t="str">
            <v>RETOUR PAR ADSEA</v>
          </cell>
          <cell r="H34" t="str">
            <v>RSB</v>
          </cell>
        </row>
        <row r="35">
          <cell r="E35" t="str">
            <v>PAIEMENT I REIMPUTE</v>
          </cell>
          <cell r="H35" t="str">
            <v>RSB</v>
          </cell>
        </row>
        <row r="36">
          <cell r="E36" t="str">
            <v>OPPOSITION SUR CPTE</v>
          </cell>
          <cell r="H36" t="str">
            <v>CBC</v>
          </cell>
        </row>
        <row r="37">
          <cell r="E37" t="str">
            <v>DCD</v>
          </cell>
          <cell r="H37" t="str">
            <v>DCD</v>
          </cell>
        </row>
        <row r="38">
          <cell r="E38" t="str">
            <v>OPERATION NON ADMISE</v>
          </cell>
        </row>
      </sheetData>
      <sheetData sheetId="15" refreshError="1"/>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 utilisateur"/>
      <sheetName val="Vos interlocuteurs"/>
      <sheetName val="Page de garde "/>
      <sheetName val="Habilitation"/>
      <sheetName val="Sorties"/>
      <sheetName val="MINI CAMPS"/>
      <sheetName val="GVS tarif forfait"/>
      <sheetName val=" PVS tarif forfait"/>
      <sheetName val="PMS Tarif forfait"/>
      <sheetName val="APS Forfait - Capcité"/>
      <sheetName val="APS Forfait - Données"/>
      <sheetName val="Budget Prévisionnel"/>
      <sheetName val="Calcul PSO"/>
      <sheetName val="Fiche SIAS"/>
      <sheetName val="Attestation "/>
      <sheetName val="Expression libre"/>
      <sheetName val="barèm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oleObject" Target="../embeddings/Document_Microsoft_Office_Word_97_-_20034.doc"/></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oleObject" Target="../embeddings/Document_Microsoft_Office_Word_97_-_20032.doc"/><Relationship Id="rId4" Type="http://schemas.openxmlformats.org/officeDocument/2006/relationships/oleObject" Target="../embeddings/Document_Microsoft_Office_Word_97_-_20031.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oleObject" Target="../embeddings/Document_Microsoft_Office_Word_97_-_20033.doc"/></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dimension ref="A1:V82"/>
  <sheetViews>
    <sheetView tabSelected="1" zoomScale="75" zoomScaleNormal="100" workbookViewId="0">
      <selection activeCell="Q18" sqref="Q18"/>
    </sheetView>
  </sheetViews>
  <sheetFormatPr baseColWidth="10" defaultRowHeight="23.25"/>
  <cols>
    <col min="1" max="3" width="11.42578125" style="512"/>
    <col min="4" max="4" width="19" style="512" customWidth="1"/>
    <col min="5" max="5" width="46.85546875" style="512" customWidth="1"/>
    <col min="6" max="6" width="11.42578125" style="512"/>
    <col min="7" max="7" width="20.85546875" style="512" customWidth="1"/>
    <col min="8" max="16384" width="11.42578125" style="512"/>
  </cols>
  <sheetData>
    <row r="1" spans="1:22" s="559" customFormat="1" ht="47.25" customHeight="1" thickBot="1">
      <c r="A1" s="709" t="s">
        <v>422</v>
      </c>
      <c r="B1" s="710"/>
      <c r="C1" s="710"/>
      <c r="D1" s="710"/>
      <c r="E1" s="710"/>
      <c r="F1" s="710"/>
      <c r="G1" s="710"/>
      <c r="H1" s="710"/>
      <c r="I1" s="710"/>
      <c r="J1" s="710"/>
      <c r="K1" s="710"/>
      <c r="L1" s="710"/>
      <c r="M1" s="710"/>
      <c r="N1" s="711"/>
      <c r="O1" s="711"/>
      <c r="P1" s="711"/>
      <c r="Q1" s="711"/>
      <c r="R1" s="712"/>
      <c r="S1" s="310"/>
      <c r="T1" s="310"/>
      <c r="U1" s="310"/>
      <c r="V1" s="310"/>
    </row>
    <row r="2" spans="1:22" ht="47.25" customHeight="1" thickTop="1" thickBot="1">
      <c r="A2" s="556"/>
      <c r="B2" s="557"/>
      <c r="C2" s="557"/>
      <c r="D2" s="557"/>
      <c r="E2" s="557"/>
      <c r="F2" s="557"/>
      <c r="G2" s="557"/>
      <c r="H2" s="557"/>
      <c r="I2" s="557"/>
      <c r="J2" s="557"/>
      <c r="K2" s="557"/>
      <c r="L2" s="557"/>
      <c r="M2" s="557"/>
      <c r="N2" s="557"/>
      <c r="O2" s="557"/>
      <c r="P2" s="557"/>
      <c r="Q2" s="557"/>
      <c r="R2" s="558"/>
      <c r="S2" s="511"/>
      <c r="T2" s="511"/>
      <c r="U2" s="511"/>
      <c r="V2" s="511"/>
    </row>
    <row r="3" spans="1:22" ht="57.75" customHeight="1" thickTop="1">
      <c r="A3" s="554"/>
      <c r="B3" s="555"/>
      <c r="C3" s="555"/>
      <c r="D3" s="555"/>
      <c r="E3" s="555"/>
      <c r="F3" s="555"/>
      <c r="G3" s="555"/>
      <c r="H3" s="555"/>
      <c r="I3" s="555"/>
      <c r="J3" s="555"/>
      <c r="K3" s="555"/>
      <c r="L3" s="555"/>
      <c r="M3" s="555"/>
      <c r="N3" s="555"/>
      <c r="O3" s="555"/>
      <c r="P3" s="555"/>
      <c r="Q3" s="555"/>
      <c r="R3" s="555"/>
      <c r="S3" s="514"/>
    </row>
    <row r="4" spans="1:22" ht="35.1" customHeight="1">
      <c r="A4" s="514"/>
      <c r="B4" s="514" t="s">
        <v>220</v>
      </c>
      <c r="C4" s="514"/>
      <c r="D4" s="514"/>
      <c r="E4" s="655"/>
      <c r="F4" s="514" t="s">
        <v>221</v>
      </c>
      <c r="G4" s="514"/>
      <c r="H4" s="514"/>
      <c r="I4" s="514"/>
      <c r="J4" s="514"/>
      <c r="K4" s="513"/>
      <c r="L4" s="513"/>
      <c r="M4" s="514"/>
      <c r="N4" s="514"/>
      <c r="O4" s="514"/>
      <c r="P4" s="514"/>
      <c r="Q4" s="514"/>
      <c r="R4" s="514"/>
      <c r="S4" s="514"/>
    </row>
    <row r="5" spans="1:22" ht="35.1" customHeight="1">
      <c r="A5" s="514"/>
      <c r="B5" s="514" t="s">
        <v>222</v>
      </c>
      <c r="C5" s="514"/>
      <c r="D5" s="514"/>
      <c r="E5" s="514"/>
      <c r="F5" s="515">
        <v>0.375</v>
      </c>
      <c r="G5" s="516" t="s">
        <v>212</v>
      </c>
      <c r="H5" s="516" t="s">
        <v>213</v>
      </c>
      <c r="I5" s="517" t="s">
        <v>214</v>
      </c>
      <c r="J5" s="518"/>
      <c r="K5" s="518"/>
      <c r="L5" s="513"/>
      <c r="M5" s="514"/>
      <c r="N5" s="514"/>
      <c r="O5" s="514"/>
      <c r="P5" s="514"/>
      <c r="Q5" s="514"/>
      <c r="R5" s="514"/>
      <c r="S5" s="514"/>
    </row>
    <row r="6" spans="1:22" ht="35.1" customHeight="1">
      <c r="A6" s="514"/>
      <c r="B6" s="514" t="s">
        <v>211</v>
      </c>
      <c r="C6" s="514"/>
      <c r="D6" s="514"/>
      <c r="E6" s="514"/>
      <c r="F6" s="514"/>
      <c r="G6" s="514"/>
      <c r="H6" s="514"/>
      <c r="I6" s="514"/>
      <c r="J6" s="514"/>
      <c r="K6" s="514"/>
      <c r="L6" s="514"/>
      <c r="M6" s="514"/>
      <c r="N6" s="514"/>
      <c r="O6" s="514"/>
      <c r="P6" s="514"/>
      <c r="Q6" s="514"/>
      <c r="R6" s="514"/>
      <c r="S6" s="514"/>
    </row>
    <row r="7" spans="1:22" ht="35.1" customHeight="1">
      <c r="A7" s="514"/>
      <c r="B7" s="514" t="s">
        <v>215</v>
      </c>
      <c r="C7" s="514"/>
      <c r="D7" s="514"/>
      <c r="E7" s="514"/>
      <c r="F7" s="514"/>
      <c r="G7" s="514"/>
      <c r="H7" s="514"/>
      <c r="I7" s="514"/>
      <c r="J7" s="514"/>
      <c r="K7" s="514"/>
      <c r="L7" s="514"/>
      <c r="M7" s="514"/>
      <c r="N7" s="514"/>
      <c r="O7" s="514"/>
      <c r="P7" s="514"/>
      <c r="Q7" s="514"/>
      <c r="R7" s="514"/>
      <c r="S7" s="514"/>
    </row>
    <row r="9" spans="1:22">
      <c r="A9" s="514"/>
      <c r="B9" s="514"/>
      <c r="C9" s="514"/>
      <c r="D9" s="514"/>
      <c r="E9" s="514"/>
      <c r="F9" s="514"/>
      <c r="G9" s="514"/>
      <c r="H9" s="514"/>
      <c r="I9" s="514"/>
      <c r="J9" s="514"/>
      <c r="K9" s="514"/>
      <c r="L9" s="514"/>
      <c r="M9" s="514"/>
      <c r="N9" s="514"/>
      <c r="O9" s="514"/>
      <c r="P9" s="514"/>
      <c r="Q9" s="514"/>
      <c r="R9" s="514"/>
      <c r="S9" s="514"/>
    </row>
    <row r="10" spans="1:22">
      <c r="A10" s="519" t="s">
        <v>219</v>
      </c>
      <c r="B10" s="514"/>
      <c r="C10" s="514"/>
      <c r="D10" s="514"/>
      <c r="E10" s="514"/>
      <c r="F10" s="514"/>
      <c r="G10" s="514"/>
      <c r="H10" s="514"/>
      <c r="I10" s="514"/>
      <c r="J10" s="514"/>
      <c r="K10" s="514"/>
      <c r="L10" s="514"/>
      <c r="M10" s="514"/>
      <c r="N10" s="514"/>
      <c r="O10" s="514"/>
      <c r="P10" s="514"/>
      <c r="Q10" s="514"/>
      <c r="R10" s="514"/>
      <c r="S10" s="514"/>
    </row>
    <row r="11" spans="1:22">
      <c r="A11" s="519"/>
      <c r="B11" s="514"/>
      <c r="C11" s="514"/>
      <c r="D11" s="514"/>
      <c r="E11" s="514"/>
      <c r="F11" s="514"/>
      <c r="G11" s="514"/>
      <c r="H11" s="514"/>
      <c r="I11" s="514"/>
      <c r="J11" s="514"/>
      <c r="K11" s="514"/>
      <c r="L11" s="514"/>
      <c r="M11" s="514"/>
      <c r="N11" s="514"/>
      <c r="O11" s="514"/>
      <c r="P11" s="514"/>
      <c r="Q11" s="514"/>
      <c r="R11" s="514"/>
      <c r="S11" s="514"/>
    </row>
    <row r="12" spans="1:22" ht="40.5" customHeight="1">
      <c r="A12" s="520">
        <v>1</v>
      </c>
      <c r="B12" s="718" t="s">
        <v>432</v>
      </c>
      <c r="C12" s="720"/>
      <c r="D12" s="720"/>
      <c r="E12" s="720"/>
      <c r="F12" s="720"/>
      <c r="G12" s="720"/>
      <c r="H12" s="720"/>
      <c r="I12" s="720"/>
      <c r="J12" s="720"/>
      <c r="K12" s="720"/>
      <c r="L12" s="720"/>
      <c r="M12" s="720"/>
      <c r="N12" s="720"/>
      <c r="O12" s="720"/>
      <c r="P12" s="720"/>
      <c r="Q12" s="720"/>
      <c r="R12" s="720"/>
      <c r="S12" s="720"/>
    </row>
    <row r="13" spans="1:22" ht="30.75" customHeight="1">
      <c r="A13" s="520"/>
      <c r="B13" s="718" t="s">
        <v>418</v>
      </c>
      <c r="C13" s="718"/>
      <c r="D13" s="718"/>
      <c r="E13" s="718"/>
      <c r="F13" s="718"/>
      <c r="G13" s="718"/>
      <c r="H13" s="718"/>
      <c r="I13" s="718"/>
      <c r="J13" s="718"/>
      <c r="K13" s="718"/>
      <c r="L13" s="718"/>
      <c r="M13" s="718"/>
      <c r="N13" s="718"/>
      <c r="O13" s="718"/>
      <c r="P13" s="718"/>
      <c r="Q13" s="718"/>
      <c r="R13" s="718"/>
      <c r="S13" s="718"/>
    </row>
    <row r="14" spans="1:22" ht="24.95" customHeight="1">
      <c r="A14" s="520"/>
      <c r="B14" s="521"/>
      <c r="C14" s="521"/>
      <c r="D14" s="521"/>
      <c r="E14" s="521"/>
      <c r="F14" s="521"/>
      <c r="G14" s="514"/>
      <c r="H14" s="514"/>
      <c r="I14" s="514"/>
      <c r="J14" s="514"/>
      <c r="K14" s="514"/>
      <c r="L14" s="514"/>
      <c r="M14" s="514"/>
      <c r="N14" s="514"/>
      <c r="O14" s="514"/>
      <c r="P14" s="514"/>
      <c r="Q14" s="514"/>
      <c r="R14" s="514"/>
      <c r="S14" s="514"/>
    </row>
    <row r="15" spans="1:22" ht="24.95" customHeight="1">
      <c r="A15" s="520">
        <v>2</v>
      </c>
      <c r="B15" s="521" t="s">
        <v>412</v>
      </c>
      <c r="C15" s="521"/>
      <c r="D15" s="521"/>
      <c r="E15" s="521"/>
      <c r="F15" s="521"/>
      <c r="G15" s="519"/>
      <c r="H15" s="514"/>
      <c r="I15" s="514"/>
      <c r="J15" s="514"/>
      <c r="K15" s="514"/>
      <c r="L15" s="514"/>
      <c r="M15" s="514"/>
      <c r="N15" s="514"/>
      <c r="O15" s="514"/>
      <c r="P15" s="514"/>
      <c r="Q15" s="514"/>
      <c r="R15" s="514"/>
      <c r="S15" s="514"/>
    </row>
    <row r="16" spans="1:22" ht="24.95" customHeight="1">
      <c r="A16" s="520"/>
      <c r="B16" s="521"/>
      <c r="C16" s="521"/>
      <c r="D16" s="521"/>
      <c r="E16" s="521"/>
      <c r="F16" s="521"/>
      <c r="G16" s="519"/>
      <c r="H16" s="514"/>
      <c r="I16" s="514"/>
      <c r="J16" s="514"/>
      <c r="K16" s="514"/>
      <c r="L16" s="514"/>
      <c r="M16" s="514"/>
      <c r="N16" s="514"/>
      <c r="O16" s="514"/>
      <c r="P16" s="514"/>
      <c r="Q16" s="514"/>
      <c r="R16" s="514"/>
      <c r="S16" s="514"/>
    </row>
    <row r="17" spans="1:22" ht="24.95" customHeight="1">
      <c r="A17" s="520"/>
      <c r="B17" s="521" t="s">
        <v>223</v>
      </c>
      <c r="C17" s="514"/>
      <c r="D17" s="521"/>
      <c r="E17" s="521"/>
      <c r="F17" s="521"/>
      <c r="G17" s="519"/>
      <c r="H17" s="514"/>
      <c r="I17" s="514"/>
      <c r="J17" s="514"/>
      <c r="K17" s="514"/>
      <c r="L17" s="514"/>
      <c r="M17" s="514"/>
      <c r="N17" s="514"/>
      <c r="O17" s="514"/>
      <c r="P17" s="514"/>
      <c r="Q17" s="514"/>
      <c r="R17" s="514"/>
      <c r="S17" s="514"/>
    </row>
    <row r="18" spans="1:22" ht="24.95" customHeight="1">
      <c r="A18" s="514"/>
      <c r="B18" s="522" t="s">
        <v>224</v>
      </c>
      <c r="C18" s="522"/>
      <c r="D18" s="522"/>
      <c r="E18" s="522"/>
      <c r="F18" s="522"/>
      <c r="G18" s="522"/>
      <c r="H18" s="522"/>
      <c r="I18" s="522"/>
      <c r="J18" s="522"/>
      <c r="K18" s="522"/>
      <c r="L18" s="522"/>
      <c r="M18" s="522"/>
      <c r="N18" s="522"/>
      <c r="O18" s="522"/>
      <c r="P18" s="522"/>
      <c r="Q18" s="514"/>
      <c r="R18" s="514"/>
      <c r="S18" s="514"/>
    </row>
    <row r="19" spans="1:22" ht="24.95" customHeight="1">
      <c r="A19" s="514"/>
      <c r="B19" s="522"/>
      <c r="C19" s="522"/>
      <c r="D19" s="522"/>
      <c r="E19" s="522"/>
      <c r="F19" s="522"/>
      <c r="G19" s="522"/>
      <c r="H19" s="522"/>
      <c r="I19" s="522"/>
      <c r="J19" s="522"/>
      <c r="K19" s="522"/>
      <c r="L19" s="522"/>
      <c r="M19" s="522"/>
      <c r="N19" s="522"/>
      <c r="O19" s="522"/>
      <c r="P19" s="522"/>
      <c r="Q19" s="514"/>
      <c r="R19" s="514"/>
      <c r="S19" s="514"/>
    </row>
    <row r="20" spans="1:22" ht="24.95" customHeight="1">
      <c r="A20" s="514"/>
      <c r="B20" s="523" t="s">
        <v>216</v>
      </c>
      <c r="C20" s="522"/>
      <c r="D20" s="522"/>
      <c r="E20" s="522"/>
      <c r="F20" s="522"/>
      <c r="G20" s="522"/>
      <c r="H20" s="522"/>
      <c r="I20" s="522"/>
      <c r="J20" s="522"/>
      <c r="K20" s="522"/>
      <c r="L20" s="522"/>
      <c r="M20" s="522"/>
      <c r="N20" s="522"/>
      <c r="O20" s="522"/>
      <c r="P20" s="522"/>
      <c r="Q20" s="514"/>
      <c r="R20" s="514"/>
      <c r="S20" s="514"/>
    </row>
    <row r="21" spans="1:22" ht="24.95" customHeight="1">
      <c r="A21" s="514"/>
      <c r="B21" s="523" t="s">
        <v>217</v>
      </c>
      <c r="C21" s="522"/>
      <c r="D21" s="522"/>
      <c r="E21" s="522"/>
      <c r="F21" s="522"/>
      <c r="G21" s="522"/>
      <c r="H21" s="522"/>
      <c r="I21" s="522"/>
      <c r="J21" s="522"/>
      <c r="K21" s="522"/>
      <c r="L21" s="522"/>
      <c r="M21" s="522"/>
      <c r="N21" s="522"/>
      <c r="O21" s="522"/>
      <c r="P21" s="522"/>
      <c r="Q21" s="514"/>
      <c r="R21" s="514"/>
      <c r="S21" s="514"/>
    </row>
    <row r="22" spans="1:22">
      <c r="A22" s="514"/>
      <c r="B22" s="717"/>
      <c r="C22" s="717"/>
      <c r="D22" s="717"/>
      <c r="E22" s="717"/>
      <c r="F22" s="717"/>
      <c r="G22" s="717"/>
      <c r="H22" s="717"/>
      <c r="I22" s="717"/>
      <c r="J22" s="717"/>
      <c r="K22" s="717"/>
      <c r="L22" s="717"/>
      <c r="M22" s="524"/>
      <c r="N22" s="514"/>
      <c r="O22" s="514"/>
      <c r="P22" s="514"/>
      <c r="Q22" s="514"/>
      <c r="R22" s="514"/>
      <c r="S22" s="514"/>
    </row>
    <row r="23" spans="1:22">
      <c r="A23" s="524"/>
      <c r="B23" s="717"/>
      <c r="C23" s="717"/>
      <c r="D23" s="717"/>
      <c r="E23" s="717"/>
      <c r="F23" s="717"/>
      <c r="G23" s="717"/>
      <c r="H23" s="717"/>
      <c r="I23" s="717"/>
      <c r="J23" s="717"/>
      <c r="K23" s="717"/>
      <c r="L23" s="717"/>
      <c r="M23" s="524"/>
      <c r="N23" s="514"/>
      <c r="O23" s="514"/>
      <c r="P23" s="514"/>
      <c r="Q23" s="514"/>
      <c r="R23" s="514"/>
      <c r="S23" s="514"/>
    </row>
    <row r="24" spans="1:22">
      <c r="A24" s="522"/>
      <c r="B24" s="522"/>
      <c r="C24" s="522"/>
      <c r="D24" s="522"/>
      <c r="E24" s="522"/>
      <c r="F24" s="522"/>
      <c r="G24" s="522"/>
      <c r="H24" s="522"/>
      <c r="I24" s="522"/>
      <c r="J24" s="522"/>
      <c r="K24" s="522"/>
      <c r="L24" s="522"/>
      <c r="M24" s="522"/>
      <c r="N24" s="522"/>
      <c r="O24" s="522"/>
      <c r="P24" s="522"/>
      <c r="Q24" s="522"/>
      <c r="R24" s="522"/>
      <c r="S24" s="522"/>
    </row>
    <row r="25" spans="1:22" ht="20.100000000000001" customHeight="1">
      <c r="A25" s="520"/>
      <c r="B25" s="521"/>
      <c r="C25" s="715" t="s">
        <v>225</v>
      </c>
      <c r="D25" s="715"/>
      <c r="E25" s="715"/>
      <c r="F25" s="715"/>
      <c r="G25" s="715"/>
      <c r="H25" s="715"/>
      <c r="I25" s="514"/>
      <c r="J25" s="519"/>
      <c r="K25" s="525" t="s">
        <v>228</v>
      </c>
      <c r="L25" s="526"/>
      <c r="M25" s="514"/>
      <c r="N25" s="514"/>
      <c r="O25" s="514"/>
      <c r="P25" s="514"/>
      <c r="Q25" s="514"/>
      <c r="R25" s="514"/>
      <c r="S25" s="514"/>
    </row>
    <row r="26" spans="1:22" ht="20.100000000000001" customHeight="1">
      <c r="A26" s="520"/>
      <c r="B26" s="521"/>
      <c r="C26" s="519"/>
      <c r="D26" s="527"/>
      <c r="E26" s="527"/>
      <c r="F26" s="514"/>
      <c r="G26" s="514"/>
      <c r="H26" s="514"/>
      <c r="I26" s="514"/>
      <c r="J26" s="519"/>
      <c r="K26" s="519"/>
      <c r="L26" s="514"/>
      <c r="M26" s="514"/>
      <c r="N26" s="514"/>
      <c r="O26" s="514"/>
      <c r="P26" s="514"/>
      <c r="Q26" s="514"/>
      <c r="R26" s="514"/>
      <c r="S26" s="514"/>
    </row>
    <row r="27" spans="1:22" ht="20.100000000000001" customHeight="1">
      <c r="A27" s="520"/>
      <c r="B27" s="521"/>
      <c r="C27" s="718" t="s">
        <v>226</v>
      </c>
      <c r="D27" s="718"/>
      <c r="E27" s="718"/>
      <c r="F27" s="718"/>
      <c r="G27" s="718"/>
      <c r="H27" s="718"/>
      <c r="I27" s="514"/>
      <c r="J27" s="514"/>
      <c r="K27" s="519" t="s">
        <v>228</v>
      </c>
      <c r="L27" s="514"/>
      <c r="M27" s="514"/>
      <c r="N27" s="514"/>
      <c r="O27" s="514"/>
      <c r="P27" s="514"/>
      <c r="Q27" s="514"/>
      <c r="R27" s="514"/>
      <c r="S27" s="514"/>
    </row>
    <row r="28" spans="1:22" ht="20.100000000000001" customHeight="1">
      <c r="A28" s="520"/>
      <c r="B28" s="521"/>
      <c r="C28" s="718"/>
      <c r="D28" s="718"/>
      <c r="E28" s="718"/>
      <c r="F28" s="718"/>
      <c r="G28" s="718"/>
      <c r="H28" s="718"/>
      <c r="I28" s="514"/>
      <c r="J28" s="514"/>
      <c r="K28" s="713" t="s">
        <v>237</v>
      </c>
      <c r="L28" s="719"/>
      <c r="M28" s="719"/>
      <c r="N28" s="719"/>
      <c r="O28" s="719"/>
      <c r="P28" s="719"/>
      <c r="Q28" s="719"/>
      <c r="R28" s="719"/>
      <c r="S28" s="719"/>
      <c r="T28" s="719"/>
      <c r="U28" s="719"/>
      <c r="V28" s="719"/>
    </row>
    <row r="29" spans="1:22" ht="25.5" customHeight="1">
      <c r="A29" s="520"/>
      <c r="B29" s="521"/>
      <c r="C29" s="521"/>
      <c r="D29" s="521"/>
      <c r="E29" s="521"/>
      <c r="F29" s="521"/>
      <c r="G29" s="519"/>
      <c r="H29" s="514"/>
      <c r="I29" s="514"/>
      <c r="J29" s="514"/>
      <c r="K29" s="719"/>
      <c r="L29" s="719"/>
      <c r="M29" s="719"/>
      <c r="N29" s="719"/>
      <c r="O29" s="719"/>
      <c r="P29" s="719"/>
      <c r="Q29" s="719"/>
      <c r="R29" s="719"/>
      <c r="S29" s="719"/>
      <c r="T29" s="719"/>
      <c r="U29" s="719"/>
      <c r="V29" s="719"/>
    </row>
    <row r="30" spans="1:22" ht="20.100000000000001" customHeight="1">
      <c r="A30" s="520"/>
      <c r="B30" s="521"/>
      <c r="C30" s="521"/>
      <c r="D30" s="521"/>
      <c r="E30" s="521"/>
      <c r="F30" s="521"/>
      <c r="G30" s="519"/>
      <c r="H30" s="514"/>
      <c r="I30" s="514"/>
      <c r="J30" s="514"/>
      <c r="K30" s="521"/>
      <c r="L30" s="521"/>
      <c r="M30" s="521"/>
      <c r="N30" s="514"/>
      <c r="O30" s="514"/>
      <c r="P30" s="514"/>
      <c r="Q30" s="514"/>
      <c r="R30" s="514"/>
      <c r="S30" s="514"/>
    </row>
    <row r="31" spans="1:22" ht="20.100000000000001" customHeight="1">
      <c r="A31" s="520"/>
      <c r="B31" s="521"/>
      <c r="C31" s="715" t="s">
        <v>227</v>
      </c>
      <c r="D31" s="715"/>
      <c r="E31" s="715"/>
      <c r="F31" s="715"/>
      <c r="G31" s="715"/>
      <c r="H31" s="715"/>
      <c r="I31" s="514"/>
      <c r="J31" s="514"/>
      <c r="K31" s="713" t="s">
        <v>238</v>
      </c>
      <c r="L31" s="714"/>
      <c r="M31" s="714"/>
      <c r="N31" s="714"/>
      <c r="O31" s="714"/>
      <c r="P31" s="714"/>
      <c r="Q31" s="714"/>
      <c r="R31" s="714"/>
      <c r="S31" s="714"/>
      <c r="T31" s="714"/>
      <c r="U31" s="714"/>
      <c r="V31" s="714"/>
    </row>
    <row r="32" spans="1:22" ht="20.100000000000001" customHeight="1">
      <c r="A32" s="520"/>
      <c r="B32" s="521"/>
      <c r="C32" s="716"/>
      <c r="D32" s="716"/>
      <c r="E32" s="716"/>
      <c r="F32" s="716"/>
      <c r="G32" s="716"/>
      <c r="H32" s="716"/>
      <c r="I32" s="514"/>
      <c r="J32" s="514"/>
      <c r="K32" s="714"/>
      <c r="L32" s="714"/>
      <c r="M32" s="714"/>
      <c r="N32" s="714"/>
      <c r="O32" s="714"/>
      <c r="P32" s="714"/>
      <c r="Q32" s="714"/>
      <c r="R32" s="714"/>
      <c r="S32" s="714"/>
      <c r="T32" s="714"/>
      <c r="U32" s="714"/>
      <c r="V32" s="714"/>
    </row>
    <row r="33" spans="1:22" ht="20.100000000000001" customHeight="1">
      <c r="A33" s="520"/>
      <c r="B33" s="521"/>
      <c r="C33" s="528"/>
      <c r="D33" s="528"/>
      <c r="E33" s="528"/>
      <c r="F33" s="528"/>
      <c r="G33" s="528"/>
      <c r="H33" s="528"/>
      <c r="I33" s="514"/>
      <c r="J33" s="514"/>
      <c r="K33" s="553"/>
      <c r="L33" s="553"/>
      <c r="M33" s="553"/>
      <c r="N33" s="553"/>
      <c r="O33" s="553"/>
      <c r="P33" s="553"/>
      <c r="Q33" s="553"/>
      <c r="R33" s="553"/>
      <c r="S33" s="553"/>
      <c r="T33" s="553"/>
      <c r="U33" s="553"/>
      <c r="V33" s="553"/>
    </row>
    <row r="34" spans="1:22" ht="20.100000000000001" customHeight="1">
      <c r="A34" s="514"/>
      <c r="B34" s="514"/>
      <c r="C34" s="514"/>
      <c r="D34" s="514"/>
      <c r="E34" s="514"/>
      <c r="F34" s="514"/>
      <c r="G34" s="514"/>
      <c r="H34" s="514"/>
      <c r="I34" s="529"/>
      <c r="J34" s="529"/>
      <c r="K34" s="530"/>
      <c r="L34" s="530"/>
      <c r="M34" s="530"/>
      <c r="N34" s="531"/>
      <c r="O34" s="531"/>
      <c r="P34" s="531"/>
      <c r="Q34" s="531"/>
      <c r="R34" s="528"/>
      <c r="S34" s="528"/>
      <c r="T34" s="528"/>
      <c r="U34" s="528"/>
    </row>
    <row r="35" spans="1:22" ht="27.95" customHeight="1">
      <c r="A35" s="519">
        <v>3</v>
      </c>
      <c r="B35" s="519" t="s">
        <v>469</v>
      </c>
      <c r="C35" s="532"/>
      <c r="D35" s="519"/>
      <c r="E35" s="532"/>
      <c r="F35" s="532"/>
      <c r="G35" s="532"/>
      <c r="H35" s="532"/>
      <c r="I35" s="522"/>
      <c r="J35" s="533"/>
      <c r="K35" s="533"/>
      <c r="L35" s="533"/>
      <c r="M35" s="533"/>
      <c r="N35" s="533"/>
      <c r="O35" s="533"/>
      <c r="P35" s="533"/>
      <c r="Q35" s="514"/>
      <c r="R35" s="514"/>
      <c r="S35" s="514"/>
    </row>
    <row r="36" spans="1:22" ht="27.95" customHeight="1">
      <c r="A36" s="519"/>
      <c r="B36" s="519"/>
      <c r="C36" s="532"/>
      <c r="D36" s="519"/>
      <c r="E36" s="532"/>
      <c r="F36" s="532"/>
      <c r="G36" s="532"/>
      <c r="H36" s="532"/>
      <c r="I36" s="522"/>
      <c r="J36" s="533"/>
      <c r="K36" s="533"/>
      <c r="L36" s="533"/>
      <c r="M36" s="533"/>
      <c r="N36" s="533"/>
      <c r="O36" s="533"/>
      <c r="P36" s="533"/>
      <c r="Q36" s="514"/>
      <c r="R36" s="514"/>
      <c r="S36" s="514"/>
    </row>
    <row r="37" spans="1:22" ht="27.95" customHeight="1">
      <c r="A37" s="519">
        <v>4</v>
      </c>
      <c r="B37" s="519" t="s">
        <v>229</v>
      </c>
      <c r="C37" s="532"/>
      <c r="D37" s="519"/>
      <c r="E37" s="532"/>
      <c r="F37" s="514"/>
      <c r="G37" s="522" t="s">
        <v>218</v>
      </c>
      <c r="H37" s="532"/>
      <c r="I37" s="522"/>
      <c r="K37" s="522"/>
      <c r="L37" s="522"/>
      <c r="M37" s="522"/>
      <c r="N37" s="522"/>
      <c r="O37" s="522"/>
      <c r="P37" s="522"/>
      <c r="Q37" s="514"/>
      <c r="R37" s="514"/>
      <c r="S37" s="514"/>
    </row>
    <row r="38" spans="1:22" ht="27.95" customHeight="1">
      <c r="A38" s="519"/>
      <c r="B38" s="519"/>
      <c r="C38" s="532"/>
      <c r="D38" s="519"/>
      <c r="E38" s="532"/>
      <c r="F38" s="514"/>
      <c r="G38" s="532"/>
      <c r="H38" s="532"/>
      <c r="I38" s="522"/>
      <c r="J38" s="522"/>
      <c r="K38" s="522"/>
      <c r="L38" s="522"/>
      <c r="M38" s="522"/>
      <c r="N38" s="522"/>
      <c r="O38" s="522"/>
      <c r="P38" s="522"/>
      <c r="Q38" s="514"/>
      <c r="R38" s="514"/>
      <c r="S38" s="514"/>
    </row>
    <row r="39" spans="1:22" ht="27.95" customHeight="1">
      <c r="A39" s="519">
        <v>5</v>
      </c>
      <c r="B39" s="519" t="s">
        <v>433</v>
      </c>
      <c r="C39" s="532"/>
      <c r="D39" s="519"/>
      <c r="E39" s="532"/>
      <c r="F39" s="514"/>
      <c r="G39" s="532"/>
      <c r="H39" s="532"/>
      <c r="I39" s="522"/>
      <c r="J39" s="522"/>
      <c r="K39" s="522"/>
      <c r="L39" s="522"/>
      <c r="M39" s="522"/>
      <c r="N39" s="522"/>
      <c r="O39" s="522"/>
      <c r="P39" s="522"/>
      <c r="Q39" s="514"/>
      <c r="R39" s="514"/>
      <c r="S39" s="514"/>
    </row>
    <row r="40" spans="1:22" ht="27.95" customHeight="1">
      <c r="A40" s="519"/>
      <c r="B40" s="519"/>
      <c r="C40" s="532"/>
      <c r="D40" s="519"/>
      <c r="E40" s="532"/>
      <c r="F40" s="514"/>
      <c r="G40" s="532"/>
      <c r="H40" s="532"/>
      <c r="I40" s="522"/>
      <c r="J40" s="522"/>
      <c r="K40" s="522"/>
      <c r="L40" s="522"/>
      <c r="M40" s="522"/>
      <c r="N40" s="522"/>
      <c r="O40" s="522"/>
      <c r="P40" s="522"/>
      <c r="Q40" s="514"/>
      <c r="R40" s="514"/>
      <c r="S40" s="514"/>
    </row>
    <row r="41" spans="1:22" ht="27.95" customHeight="1">
      <c r="A41" s="512">
        <v>6</v>
      </c>
      <c r="B41" s="519" t="s">
        <v>466</v>
      </c>
      <c r="C41" s="519"/>
      <c r="D41" s="519"/>
      <c r="E41" s="519"/>
      <c r="F41" s="519"/>
      <c r="G41" s="519"/>
      <c r="H41" s="519"/>
      <c r="I41" s="519"/>
      <c r="J41" s="519"/>
    </row>
    <row r="42" spans="1:22" ht="33" customHeight="1">
      <c r="B42" s="704" t="s">
        <v>467</v>
      </c>
    </row>
    <row r="44" spans="1:22" ht="51" customHeight="1">
      <c r="C44" s="703"/>
      <c r="D44" s="703"/>
      <c r="E44" s="703"/>
      <c r="F44" s="703"/>
      <c r="G44" s="703"/>
      <c r="H44" s="703"/>
      <c r="I44" s="703"/>
      <c r="J44" s="703"/>
      <c r="K44" s="703"/>
      <c r="L44" s="703"/>
      <c r="M44" s="703"/>
      <c r="N44" s="703"/>
      <c r="O44" s="703"/>
    </row>
    <row r="81" spans="1:16">
      <c r="A81" s="529"/>
      <c r="B81" s="534"/>
      <c r="C81" s="535"/>
      <c r="D81" s="536"/>
      <c r="E81" s="537"/>
      <c r="F81" s="536"/>
      <c r="G81" s="536"/>
      <c r="H81" s="537"/>
      <c r="I81" s="536"/>
      <c r="J81" s="536"/>
      <c r="K81" s="537"/>
      <c r="L81" s="538"/>
      <c r="M81" s="514"/>
      <c r="N81" s="514"/>
      <c r="O81" s="514"/>
      <c r="P81" s="514"/>
    </row>
    <row r="82" spans="1:16">
      <c r="A82" s="529"/>
      <c r="B82" s="534"/>
      <c r="C82" s="535"/>
      <c r="D82" s="536"/>
      <c r="E82" s="537"/>
      <c r="F82" s="536"/>
      <c r="G82" s="536"/>
      <c r="H82" s="537"/>
      <c r="I82" s="536"/>
      <c r="J82" s="536"/>
      <c r="K82" s="537"/>
      <c r="L82" s="538"/>
      <c r="M82" s="514"/>
      <c r="N82" s="514"/>
      <c r="O82" s="514"/>
      <c r="P82" s="514"/>
    </row>
  </sheetData>
  <sheetProtection password="CF70" sheet="1" objects="1" scenarios="1"/>
  <mergeCells count="9">
    <mergeCell ref="A1:R1"/>
    <mergeCell ref="K31:V32"/>
    <mergeCell ref="C31:H32"/>
    <mergeCell ref="B22:L23"/>
    <mergeCell ref="C27:H28"/>
    <mergeCell ref="C25:H25"/>
    <mergeCell ref="K28:V29"/>
    <mergeCell ref="B12:S12"/>
    <mergeCell ref="B13:S13"/>
  </mergeCells>
  <pageMargins left="0.17" right="0.16" top="0.46" bottom="0.984251969" header="0.4921259845" footer="0.4921259845"/>
  <pageSetup paperSize="9" scale="35" orientation="portrait" r:id="rId1"/>
  <headerFooter alignWithMargins="0">
    <oddFooter>&amp;LCaf de l'Aisne - Action Sociale&amp;R&amp;F - &amp;A</oddFooter>
  </headerFooter>
  <drawing r:id="rId2"/>
</worksheet>
</file>

<file path=xl/worksheets/sheet10.xml><?xml version="1.0" encoding="utf-8"?>
<worksheet xmlns="http://schemas.openxmlformats.org/spreadsheetml/2006/main" xmlns:r="http://schemas.openxmlformats.org/officeDocument/2006/relationships">
  <sheetPr codeName="Feuil10"/>
  <dimension ref="A1:P47"/>
  <sheetViews>
    <sheetView topLeftCell="A11" zoomScaleNormal="100" workbookViewId="0">
      <selection activeCell="D31" sqref="D31:E31"/>
    </sheetView>
  </sheetViews>
  <sheetFormatPr baseColWidth="10" defaultRowHeight="12.75"/>
  <cols>
    <col min="1" max="1" width="11.42578125" style="2"/>
    <col min="2" max="2" width="6.42578125" style="2" customWidth="1"/>
    <col min="3" max="3" width="25.7109375" style="2" customWidth="1"/>
    <col min="4" max="5" width="15.7109375" style="2" customWidth="1"/>
    <col min="6" max="6" width="15.5703125" style="2" customWidth="1"/>
    <col min="7" max="8" width="12.7109375" style="2" customWidth="1"/>
    <col min="9" max="9" width="13.5703125" style="2" customWidth="1"/>
    <col min="10" max="10" width="12.7109375" style="2" customWidth="1"/>
    <col min="11" max="12" width="11.42578125" style="2"/>
    <col min="13" max="13" width="17.28515625" style="2" customWidth="1"/>
    <col min="14" max="14" width="23.85546875" style="2" customWidth="1"/>
    <col min="15" max="15" width="19.85546875" style="2" customWidth="1"/>
    <col min="16" max="16" width="22.140625" style="2" customWidth="1"/>
    <col min="17" max="17" width="13.5703125" style="2" customWidth="1"/>
    <col min="18" max="16384" width="11.42578125" style="2"/>
  </cols>
  <sheetData>
    <row r="1" spans="1:16" ht="78" customHeight="1">
      <c r="A1" s="845" t="s">
        <v>73</v>
      </c>
      <c r="B1" s="846"/>
      <c r="C1" s="846"/>
      <c r="D1" s="846"/>
      <c r="E1" s="846"/>
      <c r="F1" s="846"/>
      <c r="G1" s="846"/>
      <c r="H1" s="846"/>
      <c r="I1" s="846"/>
      <c r="J1" s="846"/>
      <c r="K1" s="846"/>
      <c r="L1" s="846"/>
      <c r="M1" s="846"/>
      <c r="N1" s="846"/>
      <c r="O1" s="846"/>
      <c r="P1" s="846"/>
    </row>
    <row r="2" spans="1:16" ht="30.75" customHeight="1">
      <c r="A2" s="243"/>
      <c r="B2" s="244"/>
      <c r="C2" s="244"/>
      <c r="D2" s="244"/>
      <c r="E2" s="244"/>
      <c r="F2" s="244"/>
      <c r="G2" s="244"/>
      <c r="H2" s="244"/>
      <c r="I2" s="244"/>
      <c r="J2" s="244"/>
      <c r="K2" s="244"/>
      <c r="L2" s="244"/>
      <c r="M2" s="244"/>
      <c r="N2" s="244"/>
      <c r="O2" s="244"/>
      <c r="P2" s="244"/>
    </row>
    <row r="3" spans="1:16" ht="32.25" customHeight="1">
      <c r="A3" s="873" t="s">
        <v>119</v>
      </c>
      <c r="B3" s="856"/>
      <c r="C3" s="872">
        <f>'Page de garde'!F27</f>
        <v>0</v>
      </c>
      <c r="D3" s="872"/>
      <c r="E3" s="181"/>
      <c r="F3" s="873" t="s">
        <v>120</v>
      </c>
      <c r="G3" s="778"/>
      <c r="H3" s="874">
        <f>'Page de garde'!F43</f>
        <v>0</v>
      </c>
      <c r="I3" s="856"/>
      <c r="J3" s="856"/>
    </row>
    <row r="4" spans="1:16" ht="32.25" customHeight="1">
      <c r="A4" s="176"/>
      <c r="B4" s="257"/>
      <c r="C4" s="257"/>
      <c r="D4" s="257"/>
      <c r="E4" s="209"/>
      <c r="F4" s="258"/>
      <c r="G4" s="259"/>
      <c r="H4" s="259"/>
      <c r="I4" s="259"/>
      <c r="J4" s="246"/>
    </row>
    <row r="5" spans="1:16" ht="18.75" customHeight="1" thickBot="1">
      <c r="N5" s="1"/>
      <c r="O5" s="1"/>
      <c r="P5" s="1"/>
    </row>
    <row r="6" spans="1:16" ht="30" customHeight="1" thickBot="1">
      <c r="A6" s="851" t="s">
        <v>179</v>
      </c>
      <c r="B6" s="852"/>
      <c r="C6" s="852"/>
      <c r="D6" s="852"/>
      <c r="E6" s="852"/>
      <c r="F6" s="852"/>
      <c r="G6" s="852"/>
      <c r="H6" s="852"/>
      <c r="I6" s="852"/>
      <c r="J6" s="852"/>
      <c r="K6" s="852"/>
      <c r="L6" s="853"/>
      <c r="N6" s="860"/>
      <c r="O6" s="860"/>
      <c r="P6" s="860"/>
    </row>
    <row r="7" spans="1:16" s="1" customFormat="1" ht="27" customHeight="1" thickBot="1">
      <c r="A7" s="253"/>
      <c r="B7" s="252"/>
      <c r="C7" s="251"/>
      <c r="D7" s="251"/>
      <c r="E7" s="251"/>
      <c r="F7" s="251"/>
      <c r="G7" s="251"/>
      <c r="H7" s="251"/>
      <c r="I7" s="251"/>
      <c r="J7" s="251"/>
      <c r="K7" s="251"/>
      <c r="N7" s="861"/>
      <c r="O7" s="861"/>
      <c r="P7" s="861"/>
    </row>
    <row r="8" spans="1:16" ht="26.25" customHeight="1" thickBot="1">
      <c r="C8" s="266"/>
      <c r="D8" s="266"/>
      <c r="E8" s="855" t="s">
        <v>179</v>
      </c>
      <c r="F8" s="856"/>
      <c r="G8" s="856"/>
      <c r="H8" s="857"/>
      <c r="I8" s="267">
        <f>'Etat annuel des Présences'!D38</f>
        <v>170</v>
      </c>
      <c r="N8" s="476"/>
      <c r="O8" s="37"/>
      <c r="P8" s="37"/>
    </row>
    <row r="9" spans="1:16" ht="20.100000000000001" customHeight="1" thickBot="1">
      <c r="A9" s="104"/>
      <c r="B9" s="104"/>
      <c r="C9" s="104"/>
      <c r="D9" s="104"/>
      <c r="E9" s="104"/>
      <c r="F9" s="104"/>
      <c r="G9" s="104"/>
      <c r="H9" s="104"/>
      <c r="I9" s="104"/>
      <c r="N9" s="477"/>
      <c r="O9" s="478"/>
      <c r="P9" s="478"/>
    </row>
    <row r="10" spans="1:16" ht="30" customHeight="1" thickBot="1">
      <c r="A10" s="851" t="s">
        <v>180</v>
      </c>
      <c r="B10" s="852"/>
      <c r="C10" s="852"/>
      <c r="D10" s="852"/>
      <c r="E10" s="852"/>
      <c r="F10" s="852"/>
      <c r="G10" s="852"/>
      <c r="H10" s="852"/>
      <c r="I10" s="852"/>
      <c r="J10" s="852"/>
      <c r="K10" s="852"/>
      <c r="L10" s="853"/>
      <c r="N10" s="476"/>
      <c r="O10" s="37"/>
      <c r="P10" s="37"/>
    </row>
    <row r="11" spans="1:16" ht="27" customHeight="1">
      <c r="A11" s="254"/>
      <c r="B11" s="254"/>
      <c r="C11" s="254"/>
      <c r="D11" s="254"/>
      <c r="E11" s="254"/>
      <c r="F11" s="254"/>
      <c r="G11" s="254"/>
      <c r="H11" s="254"/>
      <c r="I11" s="254"/>
      <c r="J11" s="254"/>
      <c r="K11" s="254"/>
      <c r="N11" s="476"/>
      <c r="O11" s="37"/>
      <c r="P11" s="37"/>
    </row>
    <row r="12" spans="1:16" ht="24" customHeight="1">
      <c r="D12" s="290" t="s">
        <v>52</v>
      </c>
      <c r="E12" s="290" t="s">
        <v>53</v>
      </c>
      <c r="F12" s="290" t="s">
        <v>56</v>
      </c>
      <c r="G12" s="290" t="s">
        <v>57</v>
      </c>
      <c r="H12" s="290" t="s">
        <v>58</v>
      </c>
      <c r="I12" s="290" t="s">
        <v>205</v>
      </c>
      <c r="N12" s="476"/>
      <c r="O12" s="37"/>
      <c r="P12" s="37"/>
    </row>
    <row r="13" spans="1:16" ht="36.75" customHeight="1">
      <c r="B13" s="182"/>
      <c r="C13" s="291" t="s">
        <v>244</v>
      </c>
      <c r="D13" s="292">
        <f>'Lieu 1'!BA73</f>
        <v>0</v>
      </c>
      <c r="E13" s="292">
        <f>'Lieu 2'!BA73</f>
        <v>0</v>
      </c>
      <c r="F13" s="292">
        <f>'Lieu 3'!BA73</f>
        <v>0</v>
      </c>
      <c r="G13" s="292">
        <f>'Lieu 4'!BA73</f>
        <v>0</v>
      </c>
      <c r="H13" s="292">
        <f>'Lieu 5'!BA73</f>
        <v>0</v>
      </c>
      <c r="I13" s="293">
        <f>D13+E13+F13+G13+H13</f>
        <v>0</v>
      </c>
      <c r="K13" s="256"/>
      <c r="N13" s="476"/>
      <c r="O13" s="37"/>
      <c r="P13" s="37"/>
    </row>
    <row r="14" spans="1:16" ht="36.75" customHeight="1">
      <c r="B14" s="255"/>
      <c r="C14" s="294" t="s">
        <v>188</v>
      </c>
      <c r="D14" s="292">
        <f>'Lieu 1'!BA75</f>
        <v>0</v>
      </c>
      <c r="E14" s="292">
        <f>'Lieu 2'!BA75</f>
        <v>0</v>
      </c>
      <c r="F14" s="292">
        <f>'Lieu 3'!BA75</f>
        <v>0</v>
      </c>
      <c r="G14" s="292">
        <f>'Lieu 4'!BA75</f>
        <v>0</v>
      </c>
      <c r="H14" s="292">
        <f>'Lieu 5'!BA75</f>
        <v>0</v>
      </c>
      <c r="I14" s="293">
        <f>D14+E14+F14+G14+H14</f>
        <v>0</v>
      </c>
      <c r="N14" s="476"/>
      <c r="O14" s="37"/>
      <c r="P14" s="37"/>
    </row>
    <row r="15" spans="1:16" ht="36.75" customHeight="1">
      <c r="B15" s="5"/>
      <c r="C15" s="294" t="s">
        <v>245</v>
      </c>
      <c r="D15" s="848">
        <f>I13/I8</f>
        <v>0</v>
      </c>
      <c r="E15" s="849"/>
      <c r="F15" s="849"/>
      <c r="G15" s="849"/>
      <c r="H15" s="849"/>
      <c r="I15" s="850"/>
    </row>
    <row r="16" spans="1:16" ht="24" customHeight="1">
      <c r="C16" s="53"/>
      <c r="D16" s="52"/>
      <c r="E16" s="52"/>
      <c r="F16" s="52"/>
      <c r="G16" s="52" t="str">
        <f>IF(G13=0,"",G13)</f>
        <v/>
      </c>
      <c r="H16" s="52" t="str">
        <f>IF(H13=0,"",H13)</f>
        <v/>
      </c>
      <c r="J16" s="870" t="s">
        <v>121</v>
      </c>
      <c r="K16" s="871"/>
      <c r="L16" s="475">
        <f>D15*24</f>
        <v>0</v>
      </c>
    </row>
    <row r="17" spans="1:13" ht="13.5" thickBot="1"/>
    <row r="18" spans="1:13" ht="20.25" hidden="1" customHeight="1" thickBot="1">
      <c r="C18" s="52">
        <f>I13*24</f>
        <v>0</v>
      </c>
      <c r="I18" s="52"/>
      <c r="J18" s="251"/>
      <c r="K18" s="245"/>
    </row>
    <row r="19" spans="1:13" ht="30" customHeight="1" thickBot="1">
      <c r="A19" s="851" t="s">
        <v>59</v>
      </c>
      <c r="B19" s="852"/>
      <c r="C19" s="852"/>
      <c r="D19" s="852"/>
      <c r="E19" s="852"/>
      <c r="F19" s="852"/>
      <c r="G19" s="852"/>
      <c r="H19" s="852"/>
      <c r="I19" s="852"/>
      <c r="J19" s="852"/>
      <c r="K19" s="852"/>
      <c r="L19" s="853"/>
    </row>
    <row r="20" spans="1:13" ht="24" customHeight="1">
      <c r="A20" s="260"/>
      <c r="B20" s="260"/>
      <c r="C20" s="260"/>
      <c r="D20" s="260"/>
      <c r="E20" s="260"/>
      <c r="F20" s="260"/>
      <c r="G20" s="260"/>
      <c r="H20" s="260"/>
      <c r="I20" s="260"/>
      <c r="J20" s="260"/>
      <c r="K20" s="260"/>
      <c r="L20" s="260"/>
    </row>
    <row r="21" spans="1:13" ht="21.95" customHeight="1">
      <c r="A21" s="854" t="s">
        <v>246</v>
      </c>
      <c r="B21" s="854"/>
      <c r="C21" s="854"/>
      <c r="D21" s="854"/>
      <c r="E21" s="854"/>
      <c r="F21" s="854"/>
      <c r="G21" s="854"/>
      <c r="H21" s="854"/>
      <c r="I21" s="854"/>
      <c r="J21" s="260"/>
      <c r="K21" s="260"/>
      <c r="L21" s="260"/>
    </row>
    <row r="22" spans="1:13" ht="21.95" customHeight="1" thickBot="1">
      <c r="A22" s="875" t="s">
        <v>248</v>
      </c>
      <c r="B22" s="875"/>
      <c r="C22" s="875"/>
      <c r="D22" s="875"/>
      <c r="E22" s="875"/>
      <c r="F22" s="875"/>
      <c r="G22" s="875"/>
      <c r="H22" s="875"/>
      <c r="I22" s="875"/>
      <c r="J22" s="260"/>
      <c r="K22" s="260"/>
      <c r="L22" s="260"/>
    </row>
    <row r="23" spans="1:13" ht="21.95" customHeight="1" thickBot="1">
      <c r="A23" s="260"/>
      <c r="B23" s="260"/>
      <c r="C23" s="261"/>
      <c r="D23" s="858">
        <f>ROUNDUP(I14*24,0)/24</f>
        <v>0</v>
      </c>
      <c r="E23" s="859"/>
      <c r="F23" s="261"/>
      <c r="G23" s="260" t="s">
        <v>247</v>
      </c>
      <c r="H23" s="260"/>
      <c r="I23" s="283"/>
      <c r="J23" s="260"/>
      <c r="K23" s="260"/>
      <c r="L23" s="260"/>
    </row>
    <row r="24" spans="1:13" s="181" customFormat="1" ht="36.75" customHeight="1">
      <c r="A24" s="876" t="s">
        <v>359</v>
      </c>
      <c r="B24" s="876"/>
      <c r="C24" s="876"/>
      <c r="D24" s="876"/>
      <c r="E24" s="876"/>
      <c r="F24" s="876"/>
      <c r="G24" s="876"/>
      <c r="H24" s="876"/>
      <c r="I24" s="876"/>
    </row>
    <row r="25" spans="1:13" ht="21.95" hidden="1" customHeight="1">
      <c r="A25" s="6"/>
      <c r="B25" s="200"/>
      <c r="C25" s="202" t="s">
        <v>76</v>
      </c>
      <c r="D25" s="201"/>
      <c r="E25" s="201"/>
      <c r="F25" s="200"/>
      <c r="G25" s="200"/>
      <c r="H25" s="200"/>
      <c r="I25" s="6"/>
      <c r="J25" s="1"/>
    </row>
    <row r="26" spans="1:13" ht="21.95" hidden="1" customHeight="1">
      <c r="A26" s="847" t="s">
        <v>74</v>
      </c>
      <c r="B26" s="847"/>
      <c r="C26" s="847"/>
      <c r="D26" s="847"/>
      <c r="E26" s="847"/>
      <c r="F26" s="847"/>
      <c r="G26" s="847"/>
      <c r="H26" s="847"/>
      <c r="I26" s="847"/>
    </row>
    <row r="27" spans="1:13" ht="20.25" hidden="1" customHeight="1">
      <c r="A27" s="6"/>
      <c r="B27" s="6"/>
      <c r="C27" s="858" t="e">
        <f>'Lieu 1'!BC50+#REF!+#REF!+#REF!+#REF!</f>
        <v>#REF!</v>
      </c>
      <c r="D27" s="869"/>
      <c r="E27" s="6" t="s">
        <v>75</v>
      </c>
      <c r="F27" s="6"/>
      <c r="G27" s="6"/>
      <c r="H27" s="6"/>
      <c r="I27" s="6"/>
    </row>
    <row r="28" spans="1:13" ht="12.75" customHeight="1" thickBot="1">
      <c r="A28" s="185"/>
      <c r="B28" s="185"/>
      <c r="C28" s="185"/>
      <c r="D28" s="185"/>
      <c r="E28" s="185"/>
      <c r="F28" s="185"/>
      <c r="G28" s="185"/>
      <c r="H28" s="185"/>
      <c r="I28" s="185"/>
      <c r="J28" s="245"/>
      <c r="K28" s="245"/>
    </row>
    <row r="29" spans="1:13" ht="30" customHeight="1" thickBot="1">
      <c r="A29" s="877" t="s">
        <v>85</v>
      </c>
      <c r="B29" s="878"/>
      <c r="C29" s="878"/>
      <c r="D29" s="878"/>
      <c r="E29" s="878"/>
      <c r="F29" s="878"/>
      <c r="G29" s="878"/>
      <c r="H29" s="878"/>
      <c r="I29" s="878"/>
      <c r="J29" s="878"/>
      <c r="K29" s="878"/>
      <c r="L29" s="879"/>
      <c r="M29" s="263"/>
    </row>
    <row r="30" spans="1:13" ht="27" customHeight="1" thickBot="1">
      <c r="A30" s="262"/>
      <c r="B30" s="262"/>
      <c r="C30" s="262"/>
      <c r="D30" s="262"/>
      <c r="E30" s="262"/>
      <c r="F30" s="262"/>
      <c r="G30" s="262"/>
      <c r="H30" s="262"/>
      <c r="I30" s="262"/>
      <c r="J30" s="262"/>
      <c r="K30" s="262"/>
      <c r="L30" s="262"/>
      <c r="M30" s="263"/>
    </row>
    <row r="31" spans="1:13" ht="22.5" customHeight="1" thickBot="1">
      <c r="A31" s="262"/>
      <c r="B31" s="262"/>
      <c r="C31" s="262"/>
      <c r="D31" s="880" t="e">
        <f>(I14*24)/L16/I8</f>
        <v>#DIV/0!</v>
      </c>
      <c r="E31" s="881"/>
      <c r="F31" s="262"/>
      <c r="H31" s="260" t="s">
        <v>86</v>
      </c>
      <c r="I31" s="289" t="e">
        <f>ROUNDUP(D31,0)</f>
        <v>#DIV/0!</v>
      </c>
      <c r="J31" s="295"/>
      <c r="K31" s="262"/>
      <c r="L31" s="262"/>
      <c r="M31" s="263"/>
    </row>
    <row r="32" spans="1:13" ht="23.25" customHeight="1" thickBot="1">
      <c r="B32" s="116"/>
      <c r="C32" s="116"/>
      <c r="D32" s="116"/>
    </row>
    <row r="33" spans="1:15" ht="30" customHeight="1" thickBot="1">
      <c r="A33" s="851" t="s">
        <v>77</v>
      </c>
      <c r="B33" s="852"/>
      <c r="C33" s="852"/>
      <c r="D33" s="852"/>
      <c r="E33" s="852"/>
      <c r="F33" s="852"/>
      <c r="G33" s="852"/>
      <c r="H33" s="852"/>
      <c r="I33" s="852"/>
      <c r="J33" s="852"/>
      <c r="K33" s="852"/>
      <c r="L33" s="853"/>
    </row>
    <row r="34" spans="1:15" ht="27" customHeight="1" thickBot="1"/>
    <row r="35" spans="1:15" ht="24.75" customHeight="1" thickBot="1">
      <c r="A35" s="1"/>
      <c r="B35" s="1"/>
      <c r="C35" s="261"/>
      <c r="D35" s="867" t="e">
        <f>ROUNDUP('saisie sias '!D25,2)</f>
        <v>#DIV/0!</v>
      </c>
      <c r="E35" s="868"/>
      <c r="F35" s="248"/>
      <c r="G35" s="260" t="s">
        <v>249</v>
      </c>
      <c r="H35" s="249"/>
      <c r="I35" s="249"/>
    </row>
    <row r="36" spans="1:15" ht="22.5" customHeight="1">
      <c r="A36" s="864" t="s">
        <v>74</v>
      </c>
      <c r="B36" s="864"/>
      <c r="C36" s="864"/>
      <c r="D36" s="864"/>
      <c r="E36" s="864"/>
      <c r="F36" s="864"/>
      <c r="G36" s="864"/>
      <c r="H36" s="864"/>
      <c r="I36" s="864"/>
    </row>
    <row r="37" spans="1:15" ht="22.5" customHeight="1" thickBot="1">
      <c r="A37" s="247"/>
      <c r="B37" s="247"/>
      <c r="C37" s="247"/>
      <c r="D37" s="247"/>
      <c r="E37" s="247"/>
      <c r="F37" s="247"/>
      <c r="G37" s="247"/>
      <c r="H37" s="247"/>
      <c r="I37" s="247"/>
    </row>
    <row r="38" spans="1:15" ht="30" customHeight="1" thickBot="1">
      <c r="A38" s="851" t="s">
        <v>87</v>
      </c>
      <c r="B38" s="852"/>
      <c r="C38" s="852"/>
      <c r="D38" s="852"/>
      <c r="E38" s="852"/>
      <c r="F38" s="852"/>
      <c r="G38" s="852"/>
      <c r="H38" s="852"/>
      <c r="I38" s="852"/>
      <c r="J38" s="852"/>
      <c r="K38" s="852"/>
      <c r="L38" s="853"/>
      <c r="O38" s="2" t="s">
        <v>113</v>
      </c>
    </row>
    <row r="39" spans="1:15" ht="27" customHeight="1" thickBot="1">
      <c r="J39" s="260"/>
      <c r="K39" s="265"/>
    </row>
    <row r="40" spans="1:15" ht="23.25" customHeight="1" thickBot="1">
      <c r="A40" s="1"/>
      <c r="B40" s="1"/>
      <c r="C40" s="264"/>
      <c r="D40" s="865" t="e">
        <f>'saisie sias '!D43</f>
        <v>#DIV/0!</v>
      </c>
      <c r="E40" s="866"/>
      <c r="F40" s="862" t="s">
        <v>250</v>
      </c>
      <c r="G40" s="863"/>
      <c r="H40" s="863"/>
      <c r="I40" s="1"/>
    </row>
    <row r="41" spans="1:15" ht="23.25" customHeight="1">
      <c r="A41" s="864" t="s">
        <v>74</v>
      </c>
      <c r="B41" s="864"/>
      <c r="C41" s="864"/>
      <c r="D41" s="864"/>
      <c r="E41" s="864"/>
      <c r="F41" s="864"/>
      <c r="G41" s="864"/>
      <c r="H41" s="864"/>
      <c r="I41" s="864"/>
      <c r="J41" s="209"/>
      <c r="K41" s="209"/>
    </row>
    <row r="42" spans="1:15" ht="23.25" customHeight="1"/>
    <row r="43" spans="1:15" ht="27" customHeight="1">
      <c r="D43" s="187"/>
    </row>
    <row r="44" spans="1:15" ht="21" customHeight="1"/>
    <row r="45" spans="1:15" ht="17.25" customHeight="1">
      <c r="J45" s="209"/>
      <c r="K45" s="209"/>
    </row>
    <row r="46" spans="1:15" ht="23.25" customHeight="1"/>
    <row r="47" spans="1:15" ht="27.75" customHeight="1"/>
  </sheetData>
  <sheetProtection password="CF70" sheet="1" objects="1" scenarios="1"/>
  <mergeCells count="29">
    <mergeCell ref="D35:E35"/>
    <mergeCell ref="C27:D27"/>
    <mergeCell ref="J16:K16"/>
    <mergeCell ref="C3:D3"/>
    <mergeCell ref="A3:B3"/>
    <mergeCell ref="H3:J3"/>
    <mergeCell ref="F3:G3"/>
    <mergeCell ref="A22:I22"/>
    <mergeCell ref="A24:I24"/>
    <mergeCell ref="A33:L33"/>
    <mergeCell ref="A29:L29"/>
    <mergeCell ref="D31:E31"/>
    <mergeCell ref="F40:H40"/>
    <mergeCell ref="A41:I41"/>
    <mergeCell ref="A38:L38"/>
    <mergeCell ref="D40:E40"/>
    <mergeCell ref="A36:I36"/>
    <mergeCell ref="A1:P1"/>
    <mergeCell ref="A26:I26"/>
    <mergeCell ref="D15:I15"/>
    <mergeCell ref="A6:L6"/>
    <mergeCell ref="A19:L19"/>
    <mergeCell ref="A21:I21"/>
    <mergeCell ref="E8:H8"/>
    <mergeCell ref="D23:E23"/>
    <mergeCell ref="O6:O7"/>
    <mergeCell ref="P6:P7"/>
    <mergeCell ref="A10:L10"/>
    <mergeCell ref="N6:N7"/>
  </mergeCells>
  <pageMargins left="0.17" right="0.17" top="0.17" bottom="0.23" header="0.4921259845" footer="0.4921259845"/>
  <pageSetup paperSize="9" scale="50" orientation="landscape" r:id="rId1"/>
  <headerFooter alignWithMargins="0">
    <oddFooter>&amp;LCaf de l'Aisne - Action Sociale&amp;R&amp;F - &amp;A</oddFooter>
  </headerFooter>
  <rowBreaks count="1" manualBreakCount="1">
    <brk id="44" max="16383" man="1"/>
  </rowBreaks>
  <drawing r:id="rId2"/>
</worksheet>
</file>

<file path=xl/worksheets/sheet11.xml><?xml version="1.0" encoding="utf-8"?>
<worksheet xmlns="http://schemas.openxmlformats.org/spreadsheetml/2006/main" xmlns:r="http://schemas.openxmlformats.org/officeDocument/2006/relationships">
  <dimension ref="A1:I89"/>
  <sheetViews>
    <sheetView zoomScaleNormal="100" workbookViewId="0">
      <selection activeCell="B19" sqref="B19"/>
    </sheetView>
  </sheetViews>
  <sheetFormatPr baseColWidth="10" defaultRowHeight="12.75"/>
  <cols>
    <col min="1" max="1" width="60.28515625" style="178" customWidth="1"/>
    <col min="2" max="2" width="16.5703125" style="178" customWidth="1"/>
    <col min="3" max="3" width="5.7109375" style="178" customWidth="1"/>
    <col min="4" max="4" width="67.85546875" style="178" customWidth="1"/>
    <col min="5" max="5" width="16.5703125" style="178" customWidth="1"/>
    <col min="6" max="16384" width="11.42578125" style="178"/>
  </cols>
  <sheetData>
    <row r="1" spans="1:5" ht="19.5" customHeight="1">
      <c r="A1" s="497" t="str">
        <f>IF('[2]Page de garde '!F27&gt;0,'[2]Page de garde '!F27,"")</f>
        <v/>
      </c>
    </row>
    <row r="2" spans="1:5" ht="19.5" customHeight="1">
      <c r="A2" s="497" t="str">
        <f>IF('[2]Page de garde '!F43&gt;0,'[2]Page de garde '!F43,"")</f>
        <v/>
      </c>
    </row>
    <row r="3" spans="1:5" ht="13.5" thickBot="1"/>
    <row r="4" spans="1:5" ht="26.25" customHeight="1" thickBot="1">
      <c r="A4" s="884" t="s">
        <v>440</v>
      </c>
      <c r="B4" s="885"/>
      <c r="C4" s="885"/>
      <c r="D4" s="885"/>
      <c r="E4" s="886"/>
    </row>
    <row r="5" spans="1:5" ht="26.25" customHeight="1" thickTop="1" thickBot="1"/>
    <row r="6" spans="1:5" ht="21" customHeight="1">
      <c r="A6" s="218" t="s">
        <v>104</v>
      </c>
      <c r="B6" s="219" t="s">
        <v>234</v>
      </c>
      <c r="C6" s="220"/>
      <c r="D6" s="221" t="s">
        <v>105</v>
      </c>
      <c r="E6" s="219" t="s">
        <v>234</v>
      </c>
    </row>
    <row r="7" spans="1:5" ht="15" customHeight="1">
      <c r="A7" s="223" t="s">
        <v>235</v>
      </c>
      <c r="B7" s="560"/>
      <c r="C7" s="222"/>
      <c r="D7" s="231" t="s">
        <v>344</v>
      </c>
      <c r="E7" s="561"/>
    </row>
    <row r="8" spans="1:5" ht="15" customHeight="1">
      <c r="A8" s="225" t="s">
        <v>286</v>
      </c>
      <c r="B8" s="233"/>
      <c r="C8" s="222"/>
      <c r="D8" s="474" t="s">
        <v>345</v>
      </c>
      <c r="E8" s="234"/>
    </row>
    <row r="9" spans="1:5" ht="15" customHeight="1">
      <c r="A9" s="225" t="s">
        <v>287</v>
      </c>
      <c r="B9" s="233"/>
      <c r="C9" s="222"/>
      <c r="D9" s="225" t="s">
        <v>346</v>
      </c>
      <c r="E9" s="460"/>
    </row>
    <row r="10" spans="1:5" ht="15" customHeight="1">
      <c r="A10" s="225" t="s">
        <v>288</v>
      </c>
      <c r="B10" s="233"/>
      <c r="C10" s="222"/>
      <c r="D10" s="225" t="s">
        <v>347</v>
      </c>
      <c r="E10" s="234"/>
    </row>
    <row r="11" spans="1:5" ht="15" customHeight="1">
      <c r="A11" s="225" t="s">
        <v>232</v>
      </c>
      <c r="B11" s="233"/>
      <c r="C11" s="222"/>
      <c r="D11" s="224" t="s">
        <v>289</v>
      </c>
      <c r="E11" s="461"/>
    </row>
    <row r="12" spans="1:5" ht="15" customHeight="1">
      <c r="A12" s="562" t="s">
        <v>290</v>
      </c>
      <c r="B12" s="233"/>
      <c r="C12" s="222"/>
      <c r="D12" s="227" t="s">
        <v>291</v>
      </c>
      <c r="E12" s="233"/>
    </row>
    <row r="13" spans="1:5" ht="15" customHeight="1">
      <c r="A13" s="662"/>
      <c r="B13" s="234"/>
      <c r="C13" s="222"/>
      <c r="D13" s="562" t="s">
        <v>293</v>
      </c>
      <c r="E13" s="563"/>
    </row>
    <row r="14" spans="1:5" ht="17.100000000000001" customHeight="1">
      <c r="A14" s="462" t="s">
        <v>292</v>
      </c>
      <c r="B14" s="564">
        <f>SUM(B7:B13)</f>
        <v>0</v>
      </c>
      <c r="C14" s="222"/>
      <c r="D14" s="662"/>
      <c r="E14" s="234"/>
    </row>
    <row r="15" spans="1:5" ht="17.100000000000001" customHeight="1">
      <c r="A15" s="887"/>
      <c r="B15" s="888"/>
      <c r="C15" s="222"/>
      <c r="D15" s="565" t="s">
        <v>294</v>
      </c>
      <c r="E15" s="564">
        <f>SUM(E7:E14)</f>
        <v>0</v>
      </c>
    </row>
    <row r="16" spans="1:5" ht="15" customHeight="1">
      <c r="A16" s="223" t="s">
        <v>88</v>
      </c>
      <c r="B16" s="232"/>
      <c r="C16" s="222"/>
      <c r="D16" s="656" t="s">
        <v>443</v>
      </c>
      <c r="E16" s="657">
        <f>SUM(E17:E22)</f>
        <v>0</v>
      </c>
    </row>
    <row r="17" spans="1:9" ht="15" customHeight="1">
      <c r="A17" s="225" t="s">
        <v>295</v>
      </c>
      <c r="B17" s="233"/>
      <c r="C17" s="222"/>
      <c r="D17" s="225" t="s">
        <v>296</v>
      </c>
      <c r="E17" s="233"/>
      <c r="G17" s="228"/>
    </row>
    <row r="18" spans="1:9" ht="15" customHeight="1">
      <c r="A18" s="225" t="s">
        <v>89</v>
      </c>
      <c r="B18" s="233"/>
      <c r="C18" s="222"/>
      <c r="D18" s="225" t="s">
        <v>297</v>
      </c>
      <c r="E18" s="233"/>
      <c r="G18" s="228"/>
    </row>
    <row r="19" spans="1:9" ht="15" customHeight="1">
      <c r="A19" s="225" t="s">
        <v>90</v>
      </c>
      <c r="B19" s="233"/>
      <c r="C19" s="222"/>
      <c r="D19" s="664"/>
      <c r="E19" s="234"/>
      <c r="G19" s="228"/>
    </row>
    <row r="20" spans="1:9" ht="15" customHeight="1">
      <c r="A20" s="562" t="s">
        <v>340</v>
      </c>
      <c r="B20" s="234"/>
      <c r="C20" s="222"/>
      <c r="D20" s="665"/>
      <c r="E20" s="234"/>
    </row>
    <row r="21" spans="1:9" ht="15" customHeight="1">
      <c r="A21" s="662"/>
      <c r="B21" s="234"/>
      <c r="C21" s="222"/>
      <c r="D21" s="665"/>
      <c r="E21" s="234"/>
    </row>
    <row r="22" spans="1:9" ht="17.100000000000001" customHeight="1">
      <c r="A22" s="463" t="s">
        <v>298</v>
      </c>
      <c r="B22" s="564">
        <f>SUM(B16:B21)</f>
        <v>0</v>
      </c>
      <c r="C22" s="222"/>
      <c r="D22" s="706"/>
      <c r="E22" s="234"/>
    </row>
    <row r="23" spans="1:9" ht="15" customHeight="1">
      <c r="A23" s="566"/>
      <c r="B23" s="567"/>
      <c r="C23" s="222"/>
      <c r="D23" s="707" t="s">
        <v>300</v>
      </c>
      <c r="E23" s="657">
        <f>SUM(E24:E26)</f>
        <v>0</v>
      </c>
      <c r="I23" s="236"/>
    </row>
    <row r="24" spans="1:9" ht="15" customHeight="1">
      <c r="A24" s="464" t="s">
        <v>299</v>
      </c>
      <c r="B24" s="459"/>
      <c r="C24" s="222"/>
      <c r="D24" s="664"/>
      <c r="E24" s="234"/>
    </row>
    <row r="25" spans="1:9" ht="15" customHeight="1">
      <c r="A25" s="225" t="s">
        <v>91</v>
      </c>
      <c r="B25" s="568"/>
      <c r="C25" s="222"/>
      <c r="D25" s="664"/>
      <c r="E25" s="234"/>
    </row>
    <row r="26" spans="1:9" ht="15" customHeight="1">
      <c r="A26" s="225" t="s">
        <v>92</v>
      </c>
      <c r="B26" s="233"/>
      <c r="C26" s="222"/>
      <c r="D26" s="706"/>
      <c r="E26" s="234"/>
    </row>
    <row r="27" spans="1:9" ht="15" customHeight="1">
      <c r="A27" s="225" t="s">
        <v>301</v>
      </c>
      <c r="B27" s="233"/>
      <c r="C27" s="222"/>
      <c r="D27" s="707" t="s">
        <v>302</v>
      </c>
      <c r="E27" s="657">
        <f>SUM(E28:E31)</f>
        <v>0</v>
      </c>
    </row>
    <row r="28" spans="1:9" ht="15" customHeight="1">
      <c r="A28" s="225" t="s">
        <v>93</v>
      </c>
      <c r="B28" s="233"/>
      <c r="C28" s="222"/>
      <c r="D28" s="664"/>
      <c r="E28" s="234"/>
    </row>
    <row r="29" spans="1:9" ht="15" customHeight="1">
      <c r="A29" s="225" t="s">
        <v>303</v>
      </c>
      <c r="B29" s="233"/>
      <c r="C29" s="222"/>
      <c r="D29" s="664"/>
      <c r="E29" s="234"/>
    </row>
    <row r="30" spans="1:9" ht="15" customHeight="1">
      <c r="A30" s="225" t="s">
        <v>94</v>
      </c>
      <c r="B30" s="233"/>
      <c r="C30" s="222"/>
      <c r="D30" s="664"/>
      <c r="E30" s="234"/>
    </row>
    <row r="31" spans="1:9" ht="15" customHeight="1">
      <c r="A31" s="225" t="s">
        <v>95</v>
      </c>
      <c r="B31" s="233"/>
      <c r="C31" s="222"/>
      <c r="D31" s="666" t="s">
        <v>304</v>
      </c>
      <c r="E31" s="569"/>
    </row>
    <row r="32" spans="1:9" ht="15" customHeight="1">
      <c r="A32" s="225" t="s">
        <v>341</v>
      </c>
      <c r="B32" s="233"/>
      <c r="C32" s="222"/>
      <c r="D32" s="659" t="s">
        <v>357</v>
      </c>
      <c r="E32" s="660">
        <f>SUM(E33:E37)</f>
        <v>0</v>
      </c>
    </row>
    <row r="33" spans="1:5" ht="15" customHeight="1">
      <c r="A33" s="227" t="s">
        <v>305</v>
      </c>
      <c r="B33" s="233"/>
      <c r="C33" s="222"/>
      <c r="D33" s="664"/>
      <c r="E33" s="234"/>
    </row>
    <row r="34" spans="1:5" ht="15" customHeight="1">
      <c r="A34" s="662"/>
      <c r="B34" s="234"/>
      <c r="C34" s="222"/>
      <c r="D34" s="664"/>
      <c r="E34" s="234"/>
    </row>
    <row r="35" spans="1:5" ht="17.100000000000001" customHeight="1">
      <c r="A35" s="463" t="s">
        <v>307</v>
      </c>
      <c r="B35" s="564">
        <f>SUM(B24:B34)</f>
        <v>0</v>
      </c>
      <c r="C35" s="222"/>
      <c r="D35" s="664"/>
      <c r="E35" s="234"/>
    </row>
    <row r="36" spans="1:5" ht="15" customHeight="1">
      <c r="A36" s="570"/>
      <c r="B36" s="567"/>
      <c r="C36" s="222"/>
      <c r="D36" s="664"/>
      <c r="E36" s="234"/>
    </row>
    <row r="37" spans="1:5" ht="15" customHeight="1">
      <c r="A37" s="229" t="s">
        <v>96</v>
      </c>
      <c r="B37" s="235"/>
      <c r="C37" s="222"/>
      <c r="D37" s="706"/>
      <c r="E37" s="234"/>
    </row>
    <row r="38" spans="1:5" ht="15" customHeight="1">
      <c r="A38" s="227" t="s">
        <v>97</v>
      </c>
      <c r="B38" s="234"/>
      <c r="C38" s="222"/>
      <c r="D38" s="707" t="s">
        <v>306</v>
      </c>
      <c r="E38" s="657">
        <f>SUM(E39:E40)</f>
        <v>0</v>
      </c>
    </row>
    <row r="39" spans="1:5" ht="15" customHeight="1">
      <c r="A39" s="662"/>
      <c r="B39" s="234"/>
      <c r="C39" s="222"/>
      <c r="D39" s="664"/>
      <c r="E39" s="234"/>
    </row>
    <row r="40" spans="1:5" ht="17.100000000000001" customHeight="1">
      <c r="A40" s="463" t="s">
        <v>310</v>
      </c>
      <c r="B40" s="564">
        <f>SUM(B37:B39)</f>
        <v>0</v>
      </c>
      <c r="C40" s="222"/>
      <c r="D40" s="664"/>
      <c r="E40" s="234"/>
    </row>
    <row r="41" spans="1:5" ht="17.100000000000001" customHeight="1">
      <c r="A41" s="882"/>
      <c r="B41" s="883"/>
      <c r="C41" s="222"/>
      <c r="D41" s="666" t="s">
        <v>423</v>
      </c>
      <c r="E41" s="569"/>
    </row>
    <row r="42" spans="1:5" ht="15" customHeight="1">
      <c r="A42" s="229" t="s">
        <v>312</v>
      </c>
      <c r="B42" s="571"/>
      <c r="C42" s="222"/>
      <c r="D42" s="658" t="s">
        <v>442</v>
      </c>
      <c r="E42" s="569"/>
    </row>
    <row r="43" spans="1:5" ht="15" customHeight="1">
      <c r="A43" s="226" t="s">
        <v>342</v>
      </c>
      <c r="B43" s="233"/>
      <c r="C43" s="222"/>
      <c r="D43" s="658" t="s">
        <v>308</v>
      </c>
      <c r="E43" s="569"/>
    </row>
    <row r="44" spans="1:5" ht="15" customHeight="1">
      <c r="A44" s="465" t="s">
        <v>3</v>
      </c>
      <c r="B44" s="233"/>
      <c r="C44" s="222"/>
      <c r="D44" s="658" t="s">
        <v>309</v>
      </c>
      <c r="E44" s="569"/>
    </row>
    <row r="45" spans="1:5" ht="15" customHeight="1">
      <c r="A45" s="226" t="s">
        <v>343</v>
      </c>
      <c r="B45" s="233"/>
      <c r="C45" s="222"/>
      <c r="D45" s="658" t="s">
        <v>311</v>
      </c>
      <c r="E45" s="657">
        <f>SUM(E46:E48)</f>
        <v>0</v>
      </c>
    </row>
    <row r="46" spans="1:5" ht="15" customHeight="1">
      <c r="A46" s="227" t="s">
        <v>314</v>
      </c>
      <c r="B46" s="563"/>
      <c r="C46" s="222"/>
      <c r="D46" s="664"/>
      <c r="E46" s="234"/>
    </row>
    <row r="47" spans="1:5" ht="15" customHeight="1">
      <c r="A47" s="662"/>
      <c r="B47" s="234"/>
      <c r="C47" s="222"/>
      <c r="D47" s="664"/>
      <c r="E47" s="234"/>
    </row>
    <row r="48" spans="1:5" ht="17.100000000000001" customHeight="1">
      <c r="A48" s="463" t="s">
        <v>316</v>
      </c>
      <c r="B48" s="564">
        <f>SUM(B42:B47)</f>
        <v>0</v>
      </c>
      <c r="C48" s="224"/>
      <c r="D48" s="663"/>
      <c r="E48" s="234"/>
    </row>
    <row r="49" spans="1:5" ht="17.100000000000001" customHeight="1">
      <c r="A49" s="882"/>
      <c r="B49" s="883"/>
      <c r="C49" s="466"/>
      <c r="D49" s="463" t="s">
        <v>313</v>
      </c>
      <c r="E49" s="661">
        <f>E16+E23+E27+E31+E32+E38+E41+E42+E43+E44+E45</f>
        <v>0</v>
      </c>
    </row>
    <row r="50" spans="1:5" ht="15" customHeight="1">
      <c r="A50" s="229" t="s">
        <v>318</v>
      </c>
      <c r="B50" s="571"/>
      <c r="C50" s="466"/>
      <c r="D50" s="223" t="s">
        <v>315</v>
      </c>
      <c r="E50" s="560"/>
    </row>
    <row r="51" spans="1:5" ht="15" customHeight="1">
      <c r="A51" s="226" t="s">
        <v>320</v>
      </c>
      <c r="B51" s="233"/>
      <c r="C51" s="466"/>
      <c r="D51" s="225" t="s">
        <v>317</v>
      </c>
      <c r="E51" s="233"/>
    </row>
    <row r="52" spans="1:5" ht="15" customHeight="1">
      <c r="A52" s="227" t="s">
        <v>322</v>
      </c>
      <c r="B52" s="572"/>
      <c r="C52" s="466"/>
      <c r="D52" s="667" t="s">
        <v>319</v>
      </c>
      <c r="E52" s="573"/>
    </row>
    <row r="53" spans="1:5" ht="15" customHeight="1">
      <c r="A53" s="662"/>
      <c r="B53" s="234"/>
      <c r="C53" s="574"/>
      <c r="D53" s="663"/>
      <c r="E53" s="234"/>
    </row>
    <row r="54" spans="1:5" ht="15" customHeight="1">
      <c r="A54" s="463" t="s">
        <v>324</v>
      </c>
      <c r="B54" s="564">
        <f>SUM(B50:B53)</f>
        <v>0</v>
      </c>
      <c r="C54" s="222"/>
      <c r="D54" s="463" t="s">
        <v>321</v>
      </c>
      <c r="E54" s="564">
        <f>SUM(E50:E53)</f>
        <v>0</v>
      </c>
    </row>
    <row r="55" spans="1:5" ht="15" customHeight="1">
      <c r="A55" s="882"/>
      <c r="B55" s="883"/>
      <c r="C55" s="222"/>
      <c r="D55" s="467" t="s">
        <v>323</v>
      </c>
      <c r="E55" s="575"/>
    </row>
    <row r="56" spans="1:5" ht="15" customHeight="1">
      <c r="A56" s="229" t="s">
        <v>98</v>
      </c>
      <c r="B56" s="235"/>
      <c r="C56" s="222"/>
      <c r="D56" s="463" t="s">
        <v>325</v>
      </c>
      <c r="E56" s="564">
        <f>E55</f>
        <v>0</v>
      </c>
    </row>
    <row r="57" spans="1:5" ht="15" customHeight="1">
      <c r="A57" s="230" t="s">
        <v>99</v>
      </c>
      <c r="B57" s="563"/>
      <c r="C57" s="222"/>
      <c r="D57" s="224" t="s">
        <v>233</v>
      </c>
      <c r="E57" s="232"/>
    </row>
    <row r="58" spans="1:5" ht="15" customHeight="1">
      <c r="A58" s="662"/>
      <c r="B58" s="234"/>
      <c r="C58" s="222"/>
      <c r="D58" s="225" t="s">
        <v>326</v>
      </c>
      <c r="E58" s="234"/>
    </row>
    <row r="59" spans="1:5" ht="17.100000000000001" customHeight="1">
      <c r="A59" s="463" t="s">
        <v>327</v>
      </c>
      <c r="B59" s="564">
        <f>SUM(B56:B58)</f>
        <v>0</v>
      </c>
      <c r="C59" s="222"/>
      <c r="D59" s="562" t="s">
        <v>348</v>
      </c>
      <c r="E59" s="233"/>
    </row>
    <row r="60" spans="1:5" ht="17.100000000000001" customHeight="1">
      <c r="A60" s="882"/>
      <c r="B60" s="883"/>
      <c r="C60" s="222"/>
      <c r="D60" s="662"/>
      <c r="E60" s="234"/>
    </row>
    <row r="61" spans="1:5" ht="15" customHeight="1">
      <c r="A61" s="468" t="s">
        <v>101</v>
      </c>
      <c r="B61" s="235"/>
      <c r="C61" s="222"/>
      <c r="D61" s="565" t="s">
        <v>328</v>
      </c>
      <c r="E61" s="564">
        <f>SUM(E57:E60)</f>
        <v>0</v>
      </c>
    </row>
    <row r="62" spans="1:5" ht="15" customHeight="1">
      <c r="A62" s="562" t="s">
        <v>100</v>
      </c>
      <c r="B62" s="563"/>
      <c r="C62" s="222"/>
      <c r="D62" s="576" t="s">
        <v>329</v>
      </c>
      <c r="E62" s="232"/>
    </row>
    <row r="63" spans="1:5" ht="15" customHeight="1">
      <c r="A63" s="662"/>
      <c r="B63" s="234"/>
      <c r="C63" s="222"/>
      <c r="D63" s="562" t="s">
        <v>331</v>
      </c>
      <c r="E63" s="234"/>
    </row>
    <row r="64" spans="1:5" ht="15" customHeight="1">
      <c r="A64" s="463" t="s">
        <v>330</v>
      </c>
      <c r="B64" s="564">
        <f>SUM(B61:B63)</f>
        <v>0</v>
      </c>
      <c r="C64" s="222"/>
      <c r="D64" s="662"/>
      <c r="E64" s="234"/>
    </row>
    <row r="65" spans="1:5" ht="15" customHeight="1">
      <c r="A65" s="882"/>
      <c r="B65" s="883"/>
      <c r="C65" s="222"/>
      <c r="D65" s="565" t="s">
        <v>332</v>
      </c>
      <c r="E65" s="564">
        <f>SUM(E62:E64)</f>
        <v>0</v>
      </c>
    </row>
    <row r="66" spans="1:5" ht="17.25" customHeight="1">
      <c r="A66" s="229" t="s">
        <v>102</v>
      </c>
      <c r="B66" s="235"/>
      <c r="C66" s="222"/>
      <c r="D66" s="576" t="s">
        <v>470</v>
      </c>
      <c r="E66" s="561"/>
    </row>
    <row r="67" spans="1:5" ht="15" customHeight="1">
      <c r="A67" s="662" t="s">
        <v>103</v>
      </c>
      <c r="B67" s="234"/>
      <c r="C67" s="222"/>
      <c r="D67" s="225" t="s">
        <v>471</v>
      </c>
      <c r="E67" s="233"/>
    </row>
    <row r="68" spans="1:5" ht="15" customHeight="1">
      <c r="A68" s="662"/>
      <c r="B68" s="234"/>
      <c r="C68" s="222"/>
      <c r="D68" s="225" t="s">
        <v>335</v>
      </c>
      <c r="E68" s="233"/>
    </row>
    <row r="69" spans="1:5" ht="15" customHeight="1">
      <c r="A69" s="463" t="s">
        <v>333</v>
      </c>
      <c r="B69" s="564">
        <f>SUM(B66:B68)</f>
        <v>0</v>
      </c>
      <c r="C69" s="222"/>
      <c r="D69" s="562" t="s">
        <v>336</v>
      </c>
      <c r="E69" s="233"/>
    </row>
    <row r="70" spans="1:5" ht="15" customHeight="1">
      <c r="A70" s="882"/>
      <c r="B70" s="883"/>
      <c r="C70" s="222"/>
      <c r="D70" s="662"/>
      <c r="E70" s="234"/>
    </row>
    <row r="71" spans="1:5" ht="15" customHeight="1">
      <c r="A71" s="469" t="s">
        <v>334</v>
      </c>
      <c r="B71" s="577"/>
      <c r="C71" s="222"/>
      <c r="D71" s="463" t="s">
        <v>337</v>
      </c>
      <c r="E71" s="564">
        <f>SUM(E66:E70)</f>
        <v>0</v>
      </c>
    </row>
    <row r="72" spans="1:5" ht="15" customHeight="1">
      <c r="A72" s="470" t="s">
        <v>424</v>
      </c>
      <c r="B72" s="564">
        <f>B14+B22+B35+B40+B48+B54+B59+B64+B69+B71</f>
        <v>0</v>
      </c>
      <c r="C72" s="222"/>
      <c r="D72" s="471" t="s">
        <v>4</v>
      </c>
      <c r="E72" s="564">
        <f>E15+E49+E54+E56+E61+E65+E71</f>
        <v>0</v>
      </c>
    </row>
    <row r="73" spans="1:5" ht="15" customHeight="1">
      <c r="A73" s="578" t="s">
        <v>425</v>
      </c>
      <c r="B73" s="579"/>
      <c r="C73" s="222"/>
      <c r="D73" s="580" t="s">
        <v>426</v>
      </c>
      <c r="E73" s="579"/>
    </row>
    <row r="74" spans="1:5" ht="17.100000000000001" customHeight="1">
      <c r="A74" s="581" t="s">
        <v>427</v>
      </c>
      <c r="B74" s="582">
        <f>B72+B73</f>
        <v>0</v>
      </c>
      <c r="C74" s="222"/>
      <c r="D74" s="581" t="s">
        <v>428</v>
      </c>
      <c r="E74" s="564">
        <f>E72+E73</f>
        <v>0</v>
      </c>
    </row>
    <row r="75" spans="1:5" ht="17.100000000000001" customHeight="1">
      <c r="A75" s="539" t="s">
        <v>338</v>
      </c>
      <c r="B75" s="583">
        <f>IF(E74&gt;B74,E74-B74,0)</f>
        <v>0</v>
      </c>
      <c r="C75" s="222"/>
      <c r="D75" s="540" t="s">
        <v>339</v>
      </c>
      <c r="E75" s="584">
        <f>IF(B74&gt;E74,B74-E74,0)</f>
        <v>0</v>
      </c>
    </row>
    <row r="76" spans="1:5" ht="17.100000000000001" customHeight="1" thickBot="1">
      <c r="A76" s="472" t="s">
        <v>32</v>
      </c>
      <c r="B76" s="585">
        <f>B74+B75</f>
        <v>0</v>
      </c>
      <c r="C76" s="222"/>
      <c r="D76" s="473" t="s">
        <v>32</v>
      </c>
      <c r="E76" s="586">
        <f>E72+E73+E75</f>
        <v>0</v>
      </c>
    </row>
    <row r="77" spans="1:5" ht="16.5" customHeight="1"/>
    <row r="78" spans="1:5" ht="16.5" customHeight="1"/>
    <row r="79" spans="1:5">
      <c r="A79" s="236"/>
      <c r="B79" s="236"/>
      <c r="C79" s="236"/>
      <c r="D79" s="236"/>
      <c r="E79" s="236"/>
    </row>
    <row r="80" spans="1:5">
      <c r="A80" s="236"/>
      <c r="B80" s="236"/>
      <c r="C80" s="236"/>
      <c r="D80" s="236"/>
      <c r="E80" s="236"/>
    </row>
    <row r="81" spans="1:5" ht="18">
      <c r="A81" s="237"/>
      <c r="B81" s="236"/>
      <c r="C81" s="236"/>
      <c r="D81" s="237"/>
      <c r="E81" s="236"/>
    </row>
    <row r="82" spans="1:5">
      <c r="A82" s="236"/>
      <c r="B82" s="236"/>
      <c r="C82" s="236"/>
      <c r="D82" s="236"/>
      <c r="E82" s="236"/>
    </row>
    <row r="83" spans="1:5">
      <c r="A83" s="236"/>
      <c r="B83" s="236"/>
      <c r="C83" s="236"/>
      <c r="D83" s="236"/>
      <c r="E83" s="236"/>
    </row>
    <row r="84" spans="1:5" ht="18">
      <c r="A84" s="236"/>
      <c r="B84" s="236"/>
      <c r="C84" s="236"/>
      <c r="D84" s="237"/>
      <c r="E84" s="236"/>
    </row>
    <row r="85" spans="1:5">
      <c r="A85" s="236"/>
      <c r="B85" s="236"/>
      <c r="C85" s="236"/>
      <c r="D85" s="236"/>
      <c r="E85" s="236"/>
    </row>
    <row r="86" spans="1:5">
      <c r="A86" s="236"/>
      <c r="B86" s="236"/>
      <c r="C86" s="236"/>
      <c r="D86" s="236"/>
      <c r="E86" s="236"/>
    </row>
    <row r="87" spans="1:5">
      <c r="A87" s="236"/>
      <c r="B87" s="236"/>
      <c r="C87" s="236"/>
      <c r="D87" s="236"/>
      <c r="E87" s="236"/>
    </row>
    <row r="88" spans="1:5">
      <c r="A88" s="236"/>
      <c r="B88" s="236"/>
      <c r="C88" s="236"/>
      <c r="D88" s="236"/>
      <c r="E88" s="236"/>
    </row>
    <row r="89" spans="1:5">
      <c r="A89" s="236"/>
      <c r="B89" s="236"/>
      <c r="C89" s="236"/>
      <c r="D89" s="236"/>
      <c r="E89" s="236"/>
    </row>
  </sheetData>
  <sheetProtection password="CF70" sheet="1" objects="1" scenarios="1"/>
  <mergeCells count="8">
    <mergeCell ref="A60:B60"/>
    <mergeCell ref="A65:B65"/>
    <mergeCell ref="A70:B70"/>
    <mergeCell ref="A4:E4"/>
    <mergeCell ref="A15:B15"/>
    <mergeCell ref="A41:B41"/>
    <mergeCell ref="A49:B49"/>
    <mergeCell ref="A55:B55"/>
  </mergeCells>
  <pageMargins left="0.23622047244094491" right="0.27559055118110237" top="0.39370078740157483" bottom="0.19685039370078741" header="0.51181102362204722" footer="0.51181102362204722"/>
  <pageSetup paperSize="9" scale="60" orientation="portrait" r:id="rId1"/>
  <headerFooter alignWithMargins="0">
    <oddFooter>&amp;LCaf de l'Aisne - Action Sociale&amp;R&amp;F - &amp;A</oddFooter>
  </headerFooter>
  <colBreaks count="1" manualBreakCount="1">
    <brk id="5" max="1048575" man="1"/>
  </colBreaks>
</worksheet>
</file>

<file path=xl/worksheets/sheet12.xml><?xml version="1.0" encoding="utf-8"?>
<worksheet xmlns="http://schemas.openxmlformats.org/spreadsheetml/2006/main" xmlns:r="http://schemas.openxmlformats.org/officeDocument/2006/relationships">
  <dimension ref="A1:O194"/>
  <sheetViews>
    <sheetView topLeftCell="A58" zoomScaleNormal="100" workbookViewId="0">
      <selection activeCell="M8" sqref="M8"/>
    </sheetView>
  </sheetViews>
  <sheetFormatPr baseColWidth="10" defaultRowHeight="12.75"/>
  <cols>
    <col min="1" max="1" width="32.85546875" style="178" customWidth="1"/>
    <col min="2" max="2" width="17.85546875" style="178" customWidth="1"/>
    <col min="3" max="3" width="11.42578125" style="178"/>
    <col min="4" max="4" width="4.140625" style="178" customWidth="1"/>
    <col min="5" max="5" width="11.42578125" style="178" hidden="1" customWidth="1"/>
    <col min="6" max="6" width="15.28515625" style="178" customWidth="1"/>
    <col min="7" max="7" width="16.42578125" style="178" customWidth="1"/>
    <col min="8" max="10" width="11.42578125" style="178"/>
    <col min="11" max="11" width="14.5703125" style="178" customWidth="1"/>
    <col min="12" max="12" width="14.85546875" style="178" customWidth="1"/>
    <col min="13" max="13" width="24.28515625" style="178" customWidth="1"/>
    <col min="14" max="16384" width="11.42578125" style="178"/>
  </cols>
  <sheetData>
    <row r="1" spans="1:15" ht="20.100000000000001" customHeight="1"/>
    <row r="2" spans="1:15" ht="20.100000000000001" customHeight="1"/>
    <row r="3" spans="1:15" ht="30.75" customHeight="1">
      <c r="B3" s="896" t="s">
        <v>119</v>
      </c>
      <c r="C3" s="897"/>
      <c r="E3" s="181"/>
      <c r="F3" s="905"/>
      <c r="G3" s="905"/>
      <c r="H3" s="905"/>
      <c r="I3" s="906"/>
      <c r="J3" s="906"/>
      <c r="K3" s="701" t="s">
        <v>120</v>
      </c>
      <c r="L3" s="892"/>
      <c r="M3" s="893"/>
      <c r="N3" s="893"/>
    </row>
    <row r="4" spans="1:15" ht="20.100000000000001" customHeight="1"/>
    <row r="5" spans="1:15" ht="53.25" customHeight="1">
      <c r="A5" s="894" t="s">
        <v>15</v>
      </c>
      <c r="B5" s="895"/>
      <c r="C5" s="895"/>
      <c r="D5" s="895"/>
      <c r="E5" s="895"/>
      <c r="F5" s="895"/>
      <c r="G5" s="895"/>
      <c r="H5" s="895"/>
      <c r="I5" s="895"/>
      <c r="J5" s="895"/>
      <c r="K5" s="895"/>
      <c r="L5" s="895"/>
      <c r="M5" s="895"/>
    </row>
    <row r="6" spans="1:15" ht="20.100000000000001" customHeight="1">
      <c r="A6" s="898" t="s">
        <v>6</v>
      </c>
      <c r="B6" s="898" t="s">
        <v>12</v>
      </c>
      <c r="C6" s="907" t="s">
        <v>7</v>
      </c>
      <c r="D6" s="908"/>
      <c r="E6" s="909"/>
      <c r="F6" s="898" t="s">
        <v>468</v>
      </c>
      <c r="G6" s="898" t="s">
        <v>16</v>
      </c>
      <c r="H6" s="898" t="s">
        <v>8</v>
      </c>
      <c r="I6" s="898" t="s">
        <v>11</v>
      </c>
      <c r="J6" s="901" t="s">
        <v>9</v>
      </c>
      <c r="K6" s="898" t="s">
        <v>10</v>
      </c>
      <c r="L6" s="898" t="s">
        <v>13</v>
      </c>
      <c r="M6" s="903" t="s">
        <v>14</v>
      </c>
    </row>
    <row r="7" spans="1:15" ht="51" customHeight="1">
      <c r="A7" s="899"/>
      <c r="B7" s="899"/>
      <c r="C7" s="910"/>
      <c r="D7" s="911"/>
      <c r="E7" s="912"/>
      <c r="F7" s="899"/>
      <c r="G7" s="899"/>
      <c r="H7" s="899"/>
      <c r="I7" s="899"/>
      <c r="J7" s="902"/>
      <c r="K7" s="899"/>
      <c r="L7" s="899"/>
      <c r="M7" s="904"/>
      <c r="O7" s="900"/>
    </row>
    <row r="8" spans="1:15" ht="20.100000000000001" customHeight="1">
      <c r="A8" s="700"/>
      <c r="B8" s="700"/>
      <c r="C8" s="889"/>
      <c r="D8" s="890"/>
      <c r="E8" s="891"/>
      <c r="F8" s="700"/>
      <c r="G8" s="700"/>
      <c r="H8" s="700"/>
      <c r="I8" s="700"/>
      <c r="J8" s="695">
        <f>(H8*I8)/(35*12)</f>
        <v>0</v>
      </c>
      <c r="K8" s="698"/>
      <c r="L8" s="698"/>
      <c r="M8" s="699"/>
      <c r="O8" s="900"/>
    </row>
    <row r="9" spans="1:15" ht="20.100000000000001" customHeight="1">
      <c r="A9" s="700"/>
      <c r="B9" s="700"/>
      <c r="C9" s="889"/>
      <c r="D9" s="890"/>
      <c r="E9" s="891"/>
      <c r="F9" s="700"/>
      <c r="G9" s="700"/>
      <c r="H9" s="700"/>
      <c r="I9" s="682"/>
      <c r="J9" s="695">
        <f t="shared" ref="J9:J31" si="0">(H9*I9)/(35*12)</f>
        <v>0</v>
      </c>
      <c r="K9" s="698"/>
      <c r="L9" s="698"/>
      <c r="M9" s="699"/>
    </row>
    <row r="10" spans="1:15" ht="20.100000000000001" customHeight="1">
      <c r="A10" s="700"/>
      <c r="B10" s="700"/>
      <c r="C10" s="889"/>
      <c r="D10" s="890"/>
      <c r="E10" s="891"/>
      <c r="F10" s="700"/>
      <c r="G10" s="700"/>
      <c r="H10" s="700"/>
      <c r="I10" s="682"/>
      <c r="J10" s="695">
        <f t="shared" si="0"/>
        <v>0</v>
      </c>
      <c r="K10" s="698"/>
      <c r="L10" s="698"/>
      <c r="M10" s="699"/>
    </row>
    <row r="11" spans="1:15" ht="20.100000000000001" customHeight="1">
      <c r="A11" s="700"/>
      <c r="B11" s="700"/>
      <c r="C11" s="889"/>
      <c r="D11" s="890"/>
      <c r="E11" s="891"/>
      <c r="F11" s="700"/>
      <c r="G11" s="700"/>
      <c r="H11" s="700"/>
      <c r="I11" s="682"/>
      <c r="J11" s="695">
        <f t="shared" si="0"/>
        <v>0</v>
      </c>
      <c r="K11" s="698"/>
      <c r="L11" s="698"/>
      <c r="M11" s="699"/>
    </row>
    <row r="12" spans="1:15" ht="20.100000000000001" customHeight="1">
      <c r="A12" s="700"/>
      <c r="B12" s="700"/>
      <c r="C12" s="889"/>
      <c r="D12" s="890"/>
      <c r="E12" s="891"/>
      <c r="F12" s="700"/>
      <c r="G12" s="700"/>
      <c r="H12" s="700"/>
      <c r="I12" s="682"/>
      <c r="J12" s="695">
        <f t="shared" si="0"/>
        <v>0</v>
      </c>
      <c r="K12" s="698"/>
      <c r="L12" s="698"/>
      <c r="M12" s="699"/>
    </row>
    <row r="13" spans="1:15" ht="20.100000000000001" customHeight="1">
      <c r="A13" s="700"/>
      <c r="B13" s="700"/>
      <c r="C13" s="889"/>
      <c r="D13" s="890"/>
      <c r="E13" s="891"/>
      <c r="F13" s="700"/>
      <c r="G13" s="700"/>
      <c r="H13" s="700"/>
      <c r="I13" s="682"/>
      <c r="J13" s="695">
        <f t="shared" si="0"/>
        <v>0</v>
      </c>
      <c r="K13" s="698"/>
      <c r="L13" s="698"/>
      <c r="M13" s="699"/>
    </row>
    <row r="14" spans="1:15" ht="20.100000000000001" customHeight="1">
      <c r="A14" s="700"/>
      <c r="B14" s="700"/>
      <c r="C14" s="889"/>
      <c r="D14" s="890"/>
      <c r="E14" s="891"/>
      <c r="F14" s="700"/>
      <c r="G14" s="700"/>
      <c r="H14" s="700"/>
      <c r="I14" s="682"/>
      <c r="J14" s="695">
        <f t="shared" si="0"/>
        <v>0</v>
      </c>
      <c r="K14" s="698"/>
      <c r="L14" s="698"/>
      <c r="M14" s="699"/>
    </row>
    <row r="15" spans="1:15" ht="20.100000000000001" customHeight="1">
      <c r="A15" s="700"/>
      <c r="B15" s="700"/>
      <c r="C15" s="889"/>
      <c r="D15" s="890"/>
      <c r="E15" s="891"/>
      <c r="F15" s="700"/>
      <c r="G15" s="700"/>
      <c r="H15" s="700"/>
      <c r="I15" s="682"/>
      <c r="J15" s="695">
        <f t="shared" si="0"/>
        <v>0</v>
      </c>
      <c r="K15" s="698"/>
      <c r="L15" s="698"/>
      <c r="M15" s="699"/>
    </row>
    <row r="16" spans="1:15" ht="20.100000000000001" customHeight="1">
      <c r="A16" s="700"/>
      <c r="B16" s="700"/>
      <c r="C16" s="889"/>
      <c r="D16" s="890"/>
      <c r="E16" s="891"/>
      <c r="F16" s="700"/>
      <c r="G16" s="700"/>
      <c r="H16" s="700"/>
      <c r="I16" s="682"/>
      <c r="J16" s="695">
        <f t="shared" si="0"/>
        <v>0</v>
      </c>
      <c r="K16" s="698"/>
      <c r="L16" s="698"/>
      <c r="M16" s="699"/>
    </row>
    <row r="17" spans="1:13" ht="20.100000000000001" customHeight="1">
      <c r="A17" s="700"/>
      <c r="B17" s="700"/>
      <c r="C17" s="889"/>
      <c r="D17" s="890"/>
      <c r="E17" s="891"/>
      <c r="F17" s="700"/>
      <c r="G17" s="700"/>
      <c r="H17" s="700"/>
      <c r="I17" s="682"/>
      <c r="J17" s="695">
        <f t="shared" si="0"/>
        <v>0</v>
      </c>
      <c r="K17" s="698"/>
      <c r="L17" s="698"/>
      <c r="M17" s="699"/>
    </row>
    <row r="18" spans="1:13" ht="20.100000000000001" customHeight="1">
      <c r="A18" s="700"/>
      <c r="B18" s="700"/>
      <c r="C18" s="889"/>
      <c r="D18" s="890"/>
      <c r="E18" s="891"/>
      <c r="F18" s="700"/>
      <c r="G18" s="700"/>
      <c r="H18" s="700"/>
      <c r="I18" s="682"/>
      <c r="J18" s="695">
        <f t="shared" si="0"/>
        <v>0</v>
      </c>
      <c r="K18" s="698"/>
      <c r="L18" s="698"/>
      <c r="M18" s="699"/>
    </row>
    <row r="19" spans="1:13" ht="20.100000000000001" customHeight="1">
      <c r="A19" s="700"/>
      <c r="B19" s="700"/>
      <c r="C19" s="889"/>
      <c r="D19" s="890"/>
      <c r="E19" s="891"/>
      <c r="F19" s="700"/>
      <c r="G19" s="700"/>
      <c r="H19" s="700"/>
      <c r="I19" s="682"/>
      <c r="J19" s="695">
        <f t="shared" si="0"/>
        <v>0</v>
      </c>
      <c r="K19" s="698"/>
      <c r="L19" s="698"/>
      <c r="M19" s="699"/>
    </row>
    <row r="20" spans="1:13" ht="20.100000000000001" customHeight="1">
      <c r="A20" s="700"/>
      <c r="B20" s="700"/>
      <c r="C20" s="889"/>
      <c r="D20" s="890"/>
      <c r="E20" s="891"/>
      <c r="F20" s="700"/>
      <c r="G20" s="700"/>
      <c r="H20" s="700"/>
      <c r="I20" s="682"/>
      <c r="J20" s="695">
        <f t="shared" si="0"/>
        <v>0</v>
      </c>
      <c r="K20" s="698"/>
      <c r="L20" s="698"/>
      <c r="M20" s="699"/>
    </row>
    <row r="21" spans="1:13" ht="20.100000000000001" customHeight="1">
      <c r="A21" s="700"/>
      <c r="B21" s="700"/>
      <c r="C21" s="889"/>
      <c r="D21" s="890"/>
      <c r="E21" s="891"/>
      <c r="F21" s="700"/>
      <c r="G21" s="700"/>
      <c r="H21" s="700"/>
      <c r="I21" s="682"/>
      <c r="J21" s="695">
        <f t="shared" si="0"/>
        <v>0</v>
      </c>
      <c r="K21" s="698"/>
      <c r="L21" s="698"/>
      <c r="M21" s="699"/>
    </row>
    <row r="22" spans="1:13" ht="20.100000000000001" customHeight="1">
      <c r="A22" s="700"/>
      <c r="B22" s="700"/>
      <c r="C22" s="889"/>
      <c r="D22" s="890"/>
      <c r="E22" s="891"/>
      <c r="F22" s="700"/>
      <c r="G22" s="700"/>
      <c r="H22" s="700"/>
      <c r="I22" s="682"/>
      <c r="J22" s="695">
        <f t="shared" si="0"/>
        <v>0</v>
      </c>
      <c r="K22" s="698"/>
      <c r="L22" s="698"/>
      <c r="M22" s="699"/>
    </row>
    <row r="23" spans="1:13" ht="20.100000000000001" customHeight="1">
      <c r="A23" s="700"/>
      <c r="B23" s="700"/>
      <c r="C23" s="889"/>
      <c r="D23" s="890"/>
      <c r="E23" s="891"/>
      <c r="F23" s="700"/>
      <c r="G23" s="700"/>
      <c r="H23" s="700"/>
      <c r="I23" s="682"/>
      <c r="J23" s="695">
        <f t="shared" si="0"/>
        <v>0</v>
      </c>
      <c r="K23" s="698"/>
      <c r="L23" s="698"/>
      <c r="M23" s="699"/>
    </row>
    <row r="24" spans="1:13" ht="20.100000000000001" customHeight="1">
      <c r="A24" s="700"/>
      <c r="B24" s="700"/>
      <c r="C24" s="889"/>
      <c r="D24" s="890"/>
      <c r="E24" s="891"/>
      <c r="F24" s="700"/>
      <c r="G24" s="700"/>
      <c r="H24" s="700"/>
      <c r="I24" s="682"/>
      <c r="J24" s="695">
        <f t="shared" si="0"/>
        <v>0</v>
      </c>
      <c r="K24" s="698"/>
      <c r="L24" s="698"/>
      <c r="M24" s="699"/>
    </row>
    <row r="25" spans="1:13" ht="20.100000000000001" customHeight="1">
      <c r="A25" s="700"/>
      <c r="B25" s="700"/>
      <c r="C25" s="889"/>
      <c r="D25" s="890"/>
      <c r="E25" s="891"/>
      <c r="F25" s="700"/>
      <c r="G25" s="700"/>
      <c r="H25" s="700"/>
      <c r="I25" s="682"/>
      <c r="J25" s="695">
        <f t="shared" si="0"/>
        <v>0</v>
      </c>
      <c r="K25" s="698"/>
      <c r="L25" s="698"/>
      <c r="M25" s="699"/>
    </row>
    <row r="26" spans="1:13" ht="20.100000000000001" customHeight="1">
      <c r="A26" s="700"/>
      <c r="B26" s="700"/>
      <c r="C26" s="889"/>
      <c r="D26" s="890"/>
      <c r="E26" s="891"/>
      <c r="F26" s="700"/>
      <c r="G26" s="700"/>
      <c r="H26" s="700"/>
      <c r="I26" s="682"/>
      <c r="J26" s="695">
        <f t="shared" si="0"/>
        <v>0</v>
      </c>
      <c r="K26" s="698"/>
      <c r="L26" s="698"/>
      <c r="M26" s="699"/>
    </row>
    <row r="27" spans="1:13" ht="20.100000000000001" customHeight="1">
      <c r="A27" s="681"/>
      <c r="B27" s="700"/>
      <c r="C27" s="889"/>
      <c r="D27" s="890"/>
      <c r="E27" s="891"/>
      <c r="F27" s="700"/>
      <c r="G27" s="700"/>
      <c r="H27" s="700"/>
      <c r="I27" s="682"/>
      <c r="J27" s="695">
        <f t="shared" si="0"/>
        <v>0</v>
      </c>
      <c r="K27" s="698"/>
      <c r="L27" s="698"/>
      <c r="M27" s="699"/>
    </row>
    <row r="28" spans="1:13" ht="20.100000000000001" customHeight="1">
      <c r="A28" s="700"/>
      <c r="B28" s="700"/>
      <c r="C28" s="889"/>
      <c r="D28" s="890"/>
      <c r="E28" s="891"/>
      <c r="F28" s="700"/>
      <c r="G28" s="700"/>
      <c r="H28" s="700"/>
      <c r="I28" s="682"/>
      <c r="J28" s="695">
        <f t="shared" si="0"/>
        <v>0</v>
      </c>
      <c r="K28" s="698"/>
      <c r="L28" s="698"/>
      <c r="M28" s="699"/>
    </row>
    <row r="29" spans="1:13" ht="20.100000000000001" customHeight="1">
      <c r="A29" s="700"/>
      <c r="B29" s="700"/>
      <c r="C29" s="889"/>
      <c r="D29" s="890"/>
      <c r="E29" s="891"/>
      <c r="F29" s="700"/>
      <c r="G29" s="700"/>
      <c r="H29" s="700"/>
      <c r="I29" s="682"/>
      <c r="J29" s="695">
        <f t="shared" si="0"/>
        <v>0</v>
      </c>
      <c r="K29" s="698"/>
      <c r="L29" s="698"/>
      <c r="M29" s="699"/>
    </row>
    <row r="30" spans="1:13" ht="20.100000000000001" customHeight="1">
      <c r="A30" s="700"/>
      <c r="B30" s="700"/>
      <c r="C30" s="889"/>
      <c r="D30" s="890"/>
      <c r="E30" s="891"/>
      <c r="F30" s="700"/>
      <c r="G30" s="700"/>
      <c r="H30" s="700"/>
      <c r="I30" s="682"/>
      <c r="J30" s="695">
        <f t="shared" si="0"/>
        <v>0</v>
      </c>
      <c r="K30" s="698"/>
      <c r="L30" s="698"/>
      <c r="M30" s="699"/>
    </row>
    <row r="31" spans="1:13" ht="19.5" customHeight="1">
      <c r="A31" s="700"/>
      <c r="B31" s="700"/>
      <c r="C31" s="889"/>
      <c r="D31" s="890"/>
      <c r="E31" s="891"/>
      <c r="F31" s="700"/>
      <c r="G31" s="700"/>
      <c r="H31" s="700"/>
      <c r="I31" s="682"/>
      <c r="J31" s="695">
        <f t="shared" si="0"/>
        <v>0</v>
      </c>
      <c r="K31" s="698"/>
      <c r="L31" s="698"/>
      <c r="M31" s="699"/>
    </row>
    <row r="32" spans="1:13" ht="36.75" customHeight="1">
      <c r="A32" s="683"/>
      <c r="B32" s="684"/>
      <c r="C32" s="685"/>
      <c r="D32" s="685"/>
      <c r="E32" s="685"/>
      <c r="F32" s="684"/>
      <c r="G32" s="696" t="s">
        <v>32</v>
      </c>
      <c r="H32" s="697"/>
      <c r="I32" s="697"/>
      <c r="J32" s="697"/>
      <c r="K32" s="697"/>
      <c r="L32" s="697"/>
      <c r="M32" s="702">
        <f>SUM(M8:M31)</f>
        <v>0</v>
      </c>
    </row>
    <row r="33" spans="1:13" ht="14.25">
      <c r="A33" s="686"/>
      <c r="B33" s="686"/>
      <c r="C33" s="686"/>
      <c r="D33" s="686"/>
      <c r="E33" s="686"/>
      <c r="F33" s="686"/>
      <c r="G33" s="686"/>
      <c r="H33" s="686"/>
      <c r="I33" s="686"/>
      <c r="J33" s="686"/>
      <c r="K33" s="686"/>
      <c r="L33" s="686"/>
      <c r="M33" s="687"/>
    </row>
    <row r="34" spans="1:13" ht="18.75">
      <c r="A34" s="5"/>
      <c r="B34" s="5"/>
      <c r="C34" s="5"/>
      <c r="D34" s="5"/>
      <c r="E34" s="5"/>
      <c r="F34" s="5"/>
      <c r="G34" s="5"/>
      <c r="H34" s="5"/>
      <c r="I34" s="5"/>
      <c r="J34" s="5"/>
      <c r="K34" s="5"/>
      <c r="L34" s="5"/>
      <c r="M34" s="688"/>
    </row>
    <row r="35" spans="1:13">
      <c r="A35" s="914"/>
      <c r="B35" s="914"/>
      <c r="C35" s="832"/>
      <c r="D35" s="654"/>
      <c r="E35" s="654"/>
      <c r="F35" s="916"/>
      <c r="G35" s="913"/>
      <c r="H35" s="832"/>
      <c r="I35" s="913"/>
      <c r="J35" s="832"/>
      <c r="K35" s="689"/>
      <c r="L35" s="913"/>
      <c r="M35" s="915"/>
    </row>
    <row r="36" spans="1:13">
      <c r="A36" s="832"/>
      <c r="B36" s="914"/>
      <c r="C36" s="832"/>
      <c r="D36" s="654"/>
      <c r="E36" s="654"/>
      <c r="F36" s="916"/>
      <c r="G36" s="913"/>
      <c r="H36" s="832"/>
      <c r="I36" s="913"/>
      <c r="J36" s="832"/>
      <c r="K36" s="689"/>
      <c r="L36" s="913"/>
      <c r="M36" s="915"/>
    </row>
    <row r="37" spans="1:13">
      <c r="A37" s="690"/>
      <c r="B37" s="690"/>
      <c r="C37" s="690"/>
      <c r="D37" s="690"/>
      <c r="E37" s="690"/>
      <c r="F37" s="690"/>
      <c r="G37" s="690"/>
      <c r="H37" s="690"/>
      <c r="I37" s="690"/>
      <c r="J37" s="691"/>
      <c r="K37" s="692"/>
      <c r="L37" s="692"/>
      <c r="M37" s="693"/>
    </row>
    <row r="38" spans="1:13">
      <c r="A38" s="1"/>
      <c r="B38" s="1"/>
      <c r="C38" s="5"/>
      <c r="D38" s="5"/>
      <c r="E38" s="5"/>
      <c r="F38" s="1"/>
      <c r="G38" s="5"/>
      <c r="H38" s="5"/>
      <c r="I38" s="5"/>
      <c r="J38" s="5"/>
      <c r="K38" s="1"/>
      <c r="L38" s="1"/>
      <c r="M38" s="1"/>
    </row>
    <row r="39" spans="1:13">
      <c r="A39" s="1"/>
      <c r="B39" s="1"/>
      <c r="C39" s="5"/>
      <c r="D39" s="5"/>
      <c r="E39" s="5"/>
      <c r="F39" s="1"/>
      <c r="G39" s="5"/>
      <c r="H39" s="5"/>
      <c r="I39" s="5"/>
      <c r="J39" s="5"/>
      <c r="K39" s="1"/>
      <c r="L39" s="1"/>
      <c r="M39" s="1"/>
    </row>
    <row r="40" spans="1:13">
      <c r="A40" s="1"/>
      <c r="B40" s="1"/>
      <c r="C40" s="5"/>
      <c r="D40" s="5"/>
      <c r="E40" s="5"/>
      <c r="F40" s="1"/>
      <c r="G40" s="5"/>
      <c r="H40" s="5"/>
      <c r="I40" s="5"/>
      <c r="J40" s="5"/>
      <c r="K40" s="1"/>
      <c r="L40" s="1"/>
      <c r="M40" s="1"/>
    </row>
    <row r="41" spans="1:13">
      <c r="A41" s="1"/>
      <c r="B41" s="1"/>
      <c r="C41" s="5"/>
      <c r="D41" s="5"/>
      <c r="E41" s="5"/>
      <c r="F41" s="1"/>
      <c r="G41" s="5"/>
      <c r="H41" s="5"/>
      <c r="I41" s="5"/>
      <c r="J41" s="5"/>
      <c r="K41" s="1"/>
      <c r="L41" s="1"/>
      <c r="M41" s="1"/>
    </row>
    <row r="42" spans="1:13">
      <c r="A42" s="1"/>
      <c r="B42" s="1"/>
      <c r="C42" s="5"/>
      <c r="D42" s="5"/>
      <c r="E42" s="5"/>
      <c r="F42" s="1"/>
      <c r="G42" s="5"/>
      <c r="H42" s="5"/>
      <c r="I42" s="5"/>
      <c r="J42" s="5"/>
      <c r="K42" s="1"/>
      <c r="L42" s="1"/>
      <c r="M42" s="1"/>
    </row>
    <row r="43" spans="1:13">
      <c r="A43" s="1"/>
      <c r="B43" s="1"/>
      <c r="C43" s="5"/>
      <c r="D43" s="5"/>
      <c r="E43" s="5"/>
      <c r="F43" s="1"/>
      <c r="G43" s="5"/>
      <c r="H43" s="5"/>
      <c r="I43" s="5"/>
      <c r="J43" s="5"/>
      <c r="K43" s="1"/>
      <c r="L43" s="1"/>
      <c r="M43" s="1"/>
    </row>
    <row r="44" spans="1:13">
      <c r="A44" s="1"/>
      <c r="B44" s="1"/>
      <c r="C44" s="5"/>
      <c r="D44" s="5"/>
      <c r="E44" s="5"/>
      <c r="F44" s="1"/>
      <c r="G44" s="5"/>
      <c r="H44" s="5"/>
      <c r="I44" s="5"/>
      <c r="J44" s="5"/>
      <c r="K44" s="1"/>
      <c r="L44" s="1"/>
      <c r="M44" s="1"/>
    </row>
    <row r="45" spans="1:13">
      <c r="A45" s="1"/>
      <c r="B45" s="1"/>
      <c r="C45" s="5"/>
      <c r="D45" s="5"/>
      <c r="E45" s="5"/>
      <c r="F45" s="1"/>
      <c r="G45" s="5"/>
      <c r="H45" s="5"/>
      <c r="I45" s="5"/>
      <c r="J45" s="5"/>
      <c r="K45" s="1"/>
      <c r="L45" s="1"/>
      <c r="M45" s="1"/>
    </row>
    <row r="46" spans="1:13">
      <c r="A46" s="1"/>
      <c r="B46" s="1"/>
      <c r="C46" s="5"/>
      <c r="D46" s="5"/>
      <c r="E46" s="5"/>
      <c r="F46" s="1"/>
      <c r="G46" s="5"/>
      <c r="H46" s="5"/>
      <c r="I46" s="5"/>
      <c r="J46" s="5"/>
      <c r="K46" s="1"/>
      <c r="L46" s="1"/>
      <c r="M46" s="1"/>
    </row>
    <row r="47" spans="1:13">
      <c r="A47" s="1"/>
      <c r="B47" s="1"/>
      <c r="C47" s="5"/>
      <c r="D47" s="5"/>
      <c r="E47" s="5"/>
      <c r="F47" s="1"/>
      <c r="G47" s="5"/>
      <c r="H47" s="5"/>
      <c r="I47" s="5"/>
      <c r="J47" s="5"/>
      <c r="K47" s="1"/>
      <c r="L47" s="1"/>
      <c r="M47" s="1"/>
    </row>
    <row r="48" spans="1:13">
      <c r="A48" s="1"/>
      <c r="B48" s="1"/>
      <c r="C48" s="5"/>
      <c r="D48" s="5"/>
      <c r="E48" s="5"/>
      <c r="F48" s="1"/>
      <c r="G48" s="5"/>
      <c r="H48" s="5"/>
      <c r="I48" s="5"/>
      <c r="J48" s="5"/>
      <c r="K48" s="1"/>
      <c r="L48" s="1"/>
      <c r="M48" s="1"/>
    </row>
    <row r="49" spans="1:13">
      <c r="A49" s="1"/>
      <c r="B49" s="1"/>
      <c r="C49" s="5"/>
      <c r="D49" s="5"/>
      <c r="E49" s="5"/>
      <c r="F49" s="1"/>
      <c r="G49" s="5"/>
      <c r="H49" s="5"/>
      <c r="I49" s="5"/>
      <c r="J49" s="5"/>
      <c r="K49" s="1"/>
      <c r="L49" s="1"/>
      <c r="M49" s="1"/>
    </row>
    <row r="50" spans="1:13">
      <c r="A50" s="1"/>
      <c r="B50" s="1"/>
      <c r="C50" s="5"/>
      <c r="D50" s="5"/>
      <c r="E50" s="5"/>
      <c r="F50" s="1"/>
      <c r="G50" s="5"/>
      <c r="H50" s="5"/>
      <c r="I50" s="5"/>
      <c r="J50" s="5"/>
      <c r="K50" s="1"/>
      <c r="L50" s="1"/>
      <c r="M50" s="1"/>
    </row>
    <row r="51" spans="1:13">
      <c r="A51" s="1"/>
      <c r="B51" s="1"/>
      <c r="C51" s="5"/>
      <c r="D51" s="5"/>
      <c r="E51" s="5"/>
      <c r="F51" s="1"/>
      <c r="G51" s="5"/>
      <c r="H51" s="5"/>
      <c r="I51" s="5"/>
      <c r="J51" s="5"/>
      <c r="K51" s="1"/>
    </row>
    <row r="52" spans="1:13">
      <c r="A52" s="1"/>
      <c r="B52" s="1"/>
      <c r="C52" s="5"/>
      <c r="D52" s="5"/>
      <c r="E52" s="5"/>
      <c r="F52" s="1"/>
      <c r="G52" s="5"/>
      <c r="H52" s="5"/>
      <c r="I52" s="5"/>
      <c r="J52" s="5"/>
      <c r="K52" s="1"/>
    </row>
    <row r="53" spans="1:13">
      <c r="A53" s="1"/>
      <c r="B53" s="1"/>
      <c r="C53" s="5"/>
      <c r="D53" s="5"/>
      <c r="E53" s="5"/>
      <c r="F53" s="1"/>
      <c r="G53" s="5"/>
      <c r="H53" s="5"/>
      <c r="I53" s="5"/>
      <c r="J53" s="5"/>
      <c r="K53" s="1"/>
    </row>
    <row r="54" spans="1:13">
      <c r="A54" s="1"/>
      <c r="B54" s="1"/>
      <c r="C54" s="5"/>
      <c r="D54" s="5"/>
      <c r="E54" s="5"/>
      <c r="F54" s="1"/>
      <c r="G54" s="5"/>
      <c r="H54" s="5"/>
      <c r="I54" s="5"/>
      <c r="J54" s="5"/>
      <c r="K54" s="1"/>
    </row>
    <row r="55" spans="1:13">
      <c r="A55" s="1"/>
      <c r="B55" s="1"/>
      <c r="C55" s="5"/>
      <c r="D55" s="5"/>
      <c r="E55" s="5"/>
      <c r="F55" s="1"/>
      <c r="G55" s="5"/>
      <c r="H55" s="5"/>
      <c r="I55" s="5"/>
      <c r="J55" s="5"/>
      <c r="K55" s="1"/>
    </row>
    <row r="56" spans="1:13">
      <c r="A56" s="1"/>
      <c r="B56" s="1"/>
      <c r="C56" s="5"/>
      <c r="D56" s="5"/>
      <c r="E56" s="5"/>
      <c r="F56" s="1"/>
      <c r="G56" s="5"/>
      <c r="H56" s="5"/>
      <c r="I56" s="5"/>
      <c r="J56" s="5"/>
      <c r="K56" s="1"/>
    </row>
    <row r="57" spans="1:13">
      <c r="A57" s="1"/>
      <c r="B57" s="1"/>
      <c r="C57" s="5"/>
      <c r="D57" s="5"/>
      <c r="E57" s="5"/>
      <c r="F57" s="1"/>
      <c r="G57" s="5"/>
      <c r="H57" s="5"/>
      <c r="I57" s="5"/>
      <c r="J57" s="5"/>
      <c r="K57" s="1"/>
    </row>
    <row r="58" spans="1:13">
      <c r="A58" s="1"/>
      <c r="B58" s="1"/>
      <c r="C58" s="5"/>
      <c r="D58" s="5"/>
      <c r="E58" s="5"/>
      <c r="F58" s="1"/>
      <c r="G58" s="5"/>
      <c r="H58" s="5"/>
      <c r="I58" s="5"/>
      <c r="J58" s="5"/>
      <c r="K58" s="1"/>
    </row>
    <row r="59" spans="1:13">
      <c r="A59" s="1"/>
      <c r="B59" s="1"/>
      <c r="C59" s="5"/>
      <c r="D59" s="5"/>
      <c r="E59" s="5"/>
      <c r="F59" s="1"/>
      <c r="G59" s="5"/>
      <c r="H59" s="5"/>
      <c r="I59" s="5"/>
      <c r="J59" s="5"/>
      <c r="K59" s="1"/>
    </row>
    <row r="60" spans="1:13">
      <c r="A60" s="1"/>
      <c r="B60" s="1"/>
      <c r="C60" s="5"/>
      <c r="D60" s="5"/>
      <c r="E60" s="5"/>
      <c r="F60" s="1"/>
      <c r="G60" s="5"/>
      <c r="H60" s="5"/>
      <c r="I60" s="5"/>
      <c r="J60" s="5"/>
      <c r="K60" s="1"/>
    </row>
    <row r="61" spans="1:13">
      <c r="A61" s="1"/>
      <c r="B61" s="1"/>
      <c r="C61" s="5"/>
      <c r="D61" s="5"/>
      <c r="E61" s="5"/>
      <c r="F61" s="1"/>
      <c r="G61" s="5"/>
      <c r="H61" s="5"/>
      <c r="I61" s="5"/>
      <c r="J61" s="5"/>
      <c r="K61" s="1"/>
    </row>
    <row r="62" spans="1:13">
      <c r="A62" s="1"/>
      <c r="B62" s="1"/>
      <c r="C62" s="5"/>
      <c r="D62" s="5"/>
      <c r="E62" s="5"/>
      <c r="F62" s="1"/>
      <c r="G62" s="5"/>
      <c r="H62" s="5"/>
      <c r="I62" s="5"/>
      <c r="J62" s="5"/>
      <c r="K62" s="1"/>
    </row>
    <row r="63" spans="1:13">
      <c r="A63" s="1"/>
      <c r="B63" s="1"/>
      <c r="C63" s="5"/>
      <c r="D63" s="5"/>
      <c r="E63" s="5"/>
      <c r="F63" s="1"/>
      <c r="G63" s="5"/>
      <c r="H63" s="5"/>
      <c r="I63" s="5"/>
      <c r="J63" s="5"/>
      <c r="K63" s="1"/>
    </row>
    <row r="64" spans="1:13">
      <c r="A64" s="1"/>
      <c r="B64" s="1"/>
      <c r="C64" s="5"/>
      <c r="D64" s="5"/>
      <c r="E64" s="5"/>
      <c r="F64" s="1"/>
      <c r="G64" s="5"/>
      <c r="H64" s="5"/>
      <c r="I64" s="5"/>
      <c r="J64" s="5"/>
      <c r="K64" s="1"/>
    </row>
    <row r="65" spans="1:11" ht="15.75">
      <c r="A65" s="685"/>
      <c r="B65" s="685"/>
      <c r="C65" s="685"/>
      <c r="D65" s="685"/>
      <c r="E65" s="685"/>
      <c r="F65" s="685"/>
      <c r="G65" s="685"/>
      <c r="H65" s="685"/>
      <c r="I65" s="685"/>
      <c r="J65" s="685"/>
      <c r="K65" s="694"/>
    </row>
    <row r="66" spans="1:11">
      <c r="A66" s="1"/>
      <c r="B66" s="1"/>
      <c r="C66" s="5"/>
      <c r="D66" s="5"/>
      <c r="E66" s="5"/>
      <c r="F66" s="1"/>
      <c r="G66" s="5"/>
      <c r="H66" s="5"/>
      <c r="I66" s="5"/>
      <c r="J66" s="5"/>
      <c r="K66" s="1"/>
    </row>
    <row r="67" spans="1:11">
      <c r="C67" s="5"/>
      <c r="D67" s="5"/>
      <c r="E67" s="5"/>
      <c r="F67" s="1"/>
      <c r="G67" s="5"/>
      <c r="H67" s="5"/>
      <c r="I67" s="5"/>
      <c r="J67" s="5"/>
    </row>
    <row r="68" spans="1:11">
      <c r="C68" s="5"/>
      <c r="D68" s="5"/>
      <c r="E68" s="5"/>
      <c r="F68" s="1"/>
      <c r="G68" s="5"/>
      <c r="H68" s="5"/>
      <c r="I68" s="5"/>
      <c r="J68" s="5"/>
    </row>
    <row r="69" spans="1:11">
      <c r="C69" s="5"/>
      <c r="D69" s="5"/>
      <c r="E69" s="5"/>
      <c r="F69" s="1"/>
      <c r="G69" s="5"/>
      <c r="H69" s="5"/>
      <c r="I69" s="5"/>
      <c r="J69" s="5"/>
    </row>
    <row r="70" spans="1:11">
      <c r="C70" s="5"/>
      <c r="D70" s="5"/>
      <c r="E70" s="5"/>
      <c r="F70" s="1"/>
      <c r="G70" s="5"/>
      <c r="H70" s="5"/>
      <c r="I70" s="5"/>
      <c r="J70" s="5"/>
    </row>
    <row r="71" spans="1:11">
      <c r="C71" s="5"/>
      <c r="D71" s="5"/>
      <c r="E71" s="5"/>
      <c r="F71" s="1"/>
      <c r="G71" s="5"/>
      <c r="H71" s="5"/>
      <c r="I71" s="5"/>
      <c r="J71" s="5"/>
    </row>
    <row r="72" spans="1:11">
      <c r="C72" s="5"/>
      <c r="D72" s="5"/>
      <c r="E72" s="5"/>
      <c r="F72" s="1"/>
      <c r="G72" s="5"/>
      <c r="H72" s="5"/>
      <c r="I72" s="5"/>
      <c r="J72" s="5"/>
    </row>
    <row r="73" spans="1:11">
      <c r="C73" s="5"/>
      <c r="D73" s="5"/>
      <c r="E73" s="5"/>
      <c r="F73" s="1"/>
      <c r="G73" s="5"/>
      <c r="H73" s="5"/>
      <c r="I73" s="5"/>
      <c r="J73" s="5"/>
    </row>
    <row r="74" spans="1:11">
      <c r="C74" s="5"/>
      <c r="D74" s="5"/>
      <c r="E74" s="5"/>
      <c r="F74" s="1"/>
      <c r="G74" s="5"/>
      <c r="H74" s="5"/>
      <c r="I74" s="5"/>
      <c r="J74" s="5"/>
    </row>
    <row r="75" spans="1:11">
      <c r="C75" s="5"/>
      <c r="D75" s="5"/>
      <c r="E75" s="5"/>
      <c r="F75" s="1"/>
      <c r="G75" s="5"/>
      <c r="H75" s="5"/>
      <c r="I75" s="5"/>
      <c r="J75" s="5"/>
    </row>
    <row r="76" spans="1:11">
      <c r="C76" s="5"/>
      <c r="D76" s="5"/>
      <c r="E76" s="5"/>
      <c r="F76" s="1"/>
      <c r="G76" s="5"/>
      <c r="H76" s="5"/>
      <c r="I76" s="5"/>
      <c r="J76" s="5"/>
    </row>
    <row r="77" spans="1:11">
      <c r="C77" s="5"/>
      <c r="D77" s="5"/>
      <c r="E77" s="5"/>
      <c r="F77" s="1"/>
      <c r="G77" s="5"/>
      <c r="H77" s="5"/>
      <c r="I77" s="5"/>
      <c r="J77" s="5"/>
    </row>
    <row r="78" spans="1:11">
      <c r="C78" s="5"/>
      <c r="D78" s="5"/>
      <c r="E78" s="5"/>
      <c r="F78" s="1"/>
      <c r="G78" s="5"/>
      <c r="H78" s="5"/>
      <c r="I78" s="5"/>
      <c r="J78" s="5"/>
    </row>
    <row r="79" spans="1:11">
      <c r="C79" s="5"/>
      <c r="D79" s="5"/>
      <c r="E79" s="5"/>
      <c r="F79" s="1"/>
      <c r="G79" s="5"/>
      <c r="H79" s="5"/>
      <c r="I79" s="5"/>
      <c r="J79" s="5"/>
    </row>
    <row r="80" spans="1:11">
      <c r="C80" s="5"/>
      <c r="D80" s="5"/>
      <c r="E80" s="5"/>
      <c r="F80" s="1"/>
      <c r="G80" s="5"/>
      <c r="H80" s="5"/>
      <c r="I80" s="5"/>
      <c r="J80" s="5"/>
    </row>
    <row r="81" spans="3:10">
      <c r="C81" s="5"/>
      <c r="D81" s="5"/>
      <c r="E81" s="5"/>
      <c r="F81" s="1"/>
      <c r="G81" s="5"/>
      <c r="H81" s="5"/>
      <c r="I81" s="5"/>
      <c r="J81" s="5"/>
    </row>
    <row r="82" spans="3:10">
      <c r="C82" s="5"/>
      <c r="D82" s="5"/>
      <c r="E82" s="5"/>
      <c r="F82" s="1"/>
      <c r="G82" s="5"/>
      <c r="H82" s="5"/>
      <c r="I82" s="5"/>
      <c r="J82" s="5"/>
    </row>
    <row r="83" spans="3:10">
      <c r="C83" s="5"/>
      <c r="D83" s="5"/>
      <c r="E83" s="5"/>
      <c r="F83" s="1"/>
      <c r="G83" s="5"/>
      <c r="H83" s="5"/>
      <c r="I83" s="5"/>
      <c r="J83" s="5"/>
    </row>
    <row r="84" spans="3:10">
      <c r="C84" s="5"/>
      <c r="D84" s="5"/>
      <c r="E84" s="5"/>
      <c r="F84" s="1"/>
      <c r="G84" s="5"/>
      <c r="H84" s="5"/>
      <c r="I84" s="5"/>
      <c r="J84" s="5"/>
    </row>
    <row r="85" spans="3:10">
      <c r="C85" s="5"/>
      <c r="D85" s="5"/>
      <c r="E85" s="5"/>
      <c r="F85" s="1"/>
      <c r="G85" s="5"/>
      <c r="H85" s="5"/>
      <c r="I85" s="5"/>
      <c r="J85" s="5"/>
    </row>
    <row r="86" spans="3:10">
      <c r="C86" s="5"/>
      <c r="D86" s="5"/>
      <c r="E86" s="5"/>
      <c r="F86" s="1"/>
      <c r="G86" s="5"/>
      <c r="H86" s="5"/>
      <c r="I86" s="5"/>
      <c r="J86" s="5"/>
    </row>
    <row r="87" spans="3:10">
      <c r="C87" s="5"/>
      <c r="D87" s="5"/>
      <c r="E87" s="5"/>
      <c r="F87" s="1"/>
      <c r="G87" s="5"/>
      <c r="H87" s="5"/>
      <c r="I87" s="5"/>
      <c r="J87" s="5"/>
    </row>
    <row r="88" spans="3:10">
      <c r="C88" s="5"/>
      <c r="D88" s="5"/>
      <c r="E88" s="5"/>
      <c r="F88" s="1"/>
      <c r="G88" s="5"/>
      <c r="H88" s="5"/>
      <c r="I88" s="5"/>
      <c r="J88" s="5"/>
    </row>
    <row r="89" spans="3:10">
      <c r="C89" s="5"/>
      <c r="D89" s="5"/>
      <c r="E89" s="5"/>
      <c r="F89" s="1"/>
      <c r="G89" s="5"/>
      <c r="H89" s="5"/>
      <c r="I89" s="5"/>
      <c r="J89" s="5"/>
    </row>
    <row r="90" spans="3:10">
      <c r="C90" s="5"/>
      <c r="D90" s="5"/>
      <c r="E90" s="5"/>
      <c r="F90" s="1"/>
      <c r="G90" s="5"/>
      <c r="H90" s="5"/>
      <c r="I90" s="5"/>
      <c r="J90" s="5"/>
    </row>
    <row r="91" spans="3:10">
      <c r="C91" s="5"/>
      <c r="D91" s="5"/>
      <c r="E91" s="5"/>
      <c r="F91" s="1"/>
      <c r="G91" s="5"/>
      <c r="H91" s="5"/>
      <c r="I91" s="5"/>
      <c r="J91" s="5"/>
    </row>
    <row r="92" spans="3:10">
      <c r="C92" s="5"/>
      <c r="D92" s="5"/>
      <c r="E92" s="5"/>
      <c r="F92" s="1"/>
      <c r="G92" s="5"/>
      <c r="H92" s="5"/>
      <c r="I92" s="5"/>
      <c r="J92" s="5"/>
    </row>
    <row r="93" spans="3:10">
      <c r="C93" s="5"/>
      <c r="D93" s="5"/>
      <c r="E93" s="5"/>
      <c r="F93" s="1"/>
      <c r="G93" s="5"/>
      <c r="H93" s="5"/>
      <c r="I93" s="5"/>
      <c r="J93" s="5"/>
    </row>
    <row r="94" spans="3:10">
      <c r="C94" s="5"/>
      <c r="D94" s="5"/>
      <c r="E94" s="5"/>
      <c r="F94" s="1"/>
      <c r="G94" s="5"/>
      <c r="H94" s="5"/>
      <c r="I94" s="5"/>
      <c r="J94" s="5"/>
    </row>
    <row r="95" spans="3:10">
      <c r="C95" s="5"/>
      <c r="D95" s="5"/>
      <c r="E95" s="5"/>
      <c r="F95" s="1"/>
      <c r="G95" s="5"/>
      <c r="H95" s="5"/>
      <c r="I95" s="5"/>
      <c r="J95" s="5"/>
    </row>
    <row r="96" spans="3:10">
      <c r="C96" s="5"/>
      <c r="D96" s="5"/>
      <c r="E96" s="5"/>
      <c r="F96" s="1"/>
      <c r="G96" s="5"/>
      <c r="H96" s="5"/>
      <c r="I96" s="5"/>
      <c r="J96" s="5"/>
    </row>
    <row r="97" spans="3:10">
      <c r="C97" s="5"/>
      <c r="D97" s="5"/>
      <c r="E97" s="5"/>
      <c r="F97" s="1"/>
      <c r="G97" s="5"/>
      <c r="H97" s="5"/>
      <c r="I97" s="5"/>
      <c r="J97" s="5"/>
    </row>
    <row r="98" spans="3:10">
      <c r="C98" s="5"/>
      <c r="D98" s="5"/>
      <c r="E98" s="5"/>
      <c r="F98" s="1"/>
      <c r="G98" s="5"/>
      <c r="H98" s="5"/>
      <c r="I98" s="5"/>
      <c r="J98" s="5"/>
    </row>
    <row r="99" spans="3:10">
      <c r="C99" s="5"/>
      <c r="D99" s="5"/>
      <c r="E99" s="5"/>
      <c r="F99" s="1"/>
      <c r="G99" s="5"/>
      <c r="H99" s="5"/>
      <c r="I99" s="5"/>
      <c r="J99" s="5"/>
    </row>
    <row r="100" spans="3:10">
      <c r="C100" s="5"/>
      <c r="D100" s="5"/>
      <c r="E100" s="5"/>
      <c r="F100" s="1"/>
      <c r="G100" s="5"/>
      <c r="H100" s="5"/>
      <c r="I100" s="5"/>
      <c r="J100" s="5"/>
    </row>
    <row r="101" spans="3:10">
      <c r="C101" s="5"/>
      <c r="D101" s="5"/>
      <c r="E101" s="5"/>
      <c r="F101" s="1"/>
      <c r="G101" s="5"/>
      <c r="H101" s="5"/>
      <c r="I101" s="5"/>
      <c r="J101" s="5"/>
    </row>
    <row r="102" spans="3:10">
      <c r="C102" s="5"/>
      <c r="D102" s="5"/>
      <c r="E102" s="5"/>
      <c r="F102" s="1"/>
      <c r="G102" s="5"/>
      <c r="H102" s="5"/>
      <c r="I102" s="5"/>
      <c r="J102" s="5"/>
    </row>
    <row r="103" spans="3:10">
      <c r="C103" s="5"/>
      <c r="D103" s="5"/>
      <c r="E103" s="5"/>
      <c r="F103" s="1"/>
      <c r="G103" s="5"/>
      <c r="H103" s="5"/>
      <c r="I103" s="5"/>
      <c r="J103" s="5"/>
    </row>
    <row r="104" spans="3:10">
      <c r="C104" s="5"/>
      <c r="D104" s="5"/>
      <c r="E104" s="5"/>
      <c r="F104" s="1"/>
      <c r="G104" s="5"/>
      <c r="H104" s="5"/>
      <c r="I104" s="5"/>
      <c r="J104" s="5"/>
    </row>
    <row r="105" spans="3:10">
      <c r="C105" s="5"/>
      <c r="D105" s="5"/>
      <c r="E105" s="5"/>
      <c r="F105" s="1"/>
      <c r="G105" s="5"/>
      <c r="H105" s="5"/>
      <c r="I105" s="5"/>
      <c r="J105" s="5"/>
    </row>
    <row r="106" spans="3:10">
      <c r="C106" s="5"/>
      <c r="D106" s="5"/>
      <c r="E106" s="5"/>
      <c r="F106" s="1"/>
      <c r="G106" s="5"/>
      <c r="H106" s="5"/>
      <c r="I106" s="5"/>
      <c r="J106" s="5"/>
    </row>
    <row r="107" spans="3:10">
      <c r="C107" s="5"/>
      <c r="D107" s="5"/>
      <c r="E107" s="5"/>
      <c r="F107" s="1"/>
      <c r="G107" s="5"/>
      <c r="H107" s="5"/>
      <c r="I107" s="5"/>
      <c r="J107" s="5"/>
    </row>
    <row r="108" spans="3:10">
      <c r="C108" s="5"/>
      <c r="D108" s="5"/>
      <c r="E108" s="5"/>
      <c r="F108" s="1"/>
      <c r="G108" s="5"/>
      <c r="H108" s="5"/>
      <c r="I108" s="5"/>
      <c r="J108" s="5"/>
    </row>
    <row r="109" spans="3:10">
      <c r="C109" s="5"/>
      <c r="D109" s="5"/>
      <c r="E109" s="5"/>
      <c r="F109" s="1"/>
      <c r="G109" s="5"/>
      <c r="H109" s="5"/>
      <c r="I109" s="5"/>
      <c r="J109" s="5"/>
    </row>
    <row r="110" spans="3:10">
      <c r="C110" s="5"/>
      <c r="D110" s="5"/>
      <c r="E110" s="5"/>
      <c r="F110" s="1"/>
      <c r="G110" s="5"/>
      <c r="H110" s="5"/>
      <c r="I110" s="5"/>
      <c r="J110" s="5"/>
    </row>
    <row r="111" spans="3:10">
      <c r="C111" s="5"/>
      <c r="D111" s="5"/>
      <c r="E111" s="5"/>
      <c r="F111" s="1"/>
      <c r="G111" s="5"/>
      <c r="H111" s="5"/>
      <c r="I111" s="5"/>
      <c r="J111" s="5"/>
    </row>
    <row r="112" spans="3:10">
      <c r="C112" s="5"/>
      <c r="D112" s="5"/>
      <c r="E112" s="5"/>
      <c r="F112" s="1"/>
      <c r="G112" s="5"/>
      <c r="H112" s="5"/>
      <c r="I112" s="5"/>
      <c r="J112" s="5"/>
    </row>
    <row r="113" spans="3:10">
      <c r="C113" s="5"/>
      <c r="D113" s="5"/>
      <c r="E113" s="5"/>
      <c r="F113" s="1"/>
      <c r="G113" s="5"/>
      <c r="H113" s="5"/>
      <c r="I113" s="5"/>
      <c r="J113" s="5"/>
    </row>
    <row r="114" spans="3:10">
      <c r="C114" s="5"/>
      <c r="D114" s="5"/>
      <c r="E114" s="5"/>
      <c r="F114" s="1"/>
      <c r="G114" s="5"/>
      <c r="H114" s="5"/>
      <c r="I114" s="5"/>
      <c r="J114" s="5"/>
    </row>
    <row r="115" spans="3:10">
      <c r="C115" s="5"/>
      <c r="D115" s="5"/>
      <c r="E115" s="5"/>
      <c r="F115" s="1"/>
      <c r="G115" s="5"/>
      <c r="H115" s="5"/>
      <c r="I115" s="5"/>
      <c r="J115" s="5"/>
    </row>
    <row r="116" spans="3:10">
      <c r="C116" s="5"/>
      <c r="D116" s="5"/>
      <c r="E116" s="5"/>
      <c r="F116" s="1"/>
      <c r="G116" s="5"/>
      <c r="H116" s="5"/>
      <c r="I116" s="5"/>
      <c r="J116" s="5"/>
    </row>
    <row r="117" spans="3:10">
      <c r="C117" s="5"/>
      <c r="D117" s="5"/>
      <c r="E117" s="5"/>
      <c r="F117" s="1"/>
      <c r="G117" s="5"/>
      <c r="H117" s="5"/>
      <c r="I117" s="5"/>
      <c r="J117" s="5"/>
    </row>
    <row r="118" spans="3:10">
      <c r="C118" s="5"/>
      <c r="D118" s="5"/>
      <c r="E118" s="5"/>
      <c r="F118" s="1"/>
      <c r="G118" s="5"/>
      <c r="H118" s="5"/>
      <c r="I118" s="5"/>
      <c r="J118" s="5"/>
    </row>
    <row r="119" spans="3:10">
      <c r="C119" s="5"/>
      <c r="D119" s="5"/>
      <c r="E119" s="5"/>
      <c r="F119" s="1"/>
      <c r="G119" s="5"/>
      <c r="H119" s="5"/>
      <c r="I119" s="5"/>
      <c r="J119" s="5"/>
    </row>
    <row r="120" spans="3:10">
      <c r="C120" s="5"/>
      <c r="D120" s="5"/>
      <c r="E120" s="5"/>
      <c r="F120" s="1"/>
      <c r="G120" s="5"/>
      <c r="H120" s="5"/>
      <c r="I120" s="5"/>
      <c r="J120" s="5"/>
    </row>
    <row r="121" spans="3:10">
      <c r="C121" s="5"/>
      <c r="D121" s="5"/>
      <c r="E121" s="5"/>
      <c r="F121" s="1"/>
      <c r="G121" s="5"/>
      <c r="H121" s="5"/>
      <c r="I121" s="5"/>
      <c r="J121" s="5"/>
    </row>
    <row r="122" spans="3:10">
      <c r="C122" s="5"/>
      <c r="D122" s="5"/>
      <c r="E122" s="5"/>
      <c r="F122" s="1"/>
      <c r="G122" s="5"/>
      <c r="H122" s="5"/>
      <c r="I122" s="5"/>
      <c r="J122" s="5"/>
    </row>
    <row r="123" spans="3:10">
      <c r="C123" s="5"/>
      <c r="D123" s="5"/>
      <c r="E123" s="5"/>
      <c r="F123" s="1"/>
      <c r="G123" s="5"/>
      <c r="H123" s="5"/>
      <c r="I123" s="5"/>
      <c r="J123" s="5"/>
    </row>
    <row r="124" spans="3:10">
      <c r="C124" s="5"/>
      <c r="D124" s="5"/>
      <c r="E124" s="5"/>
      <c r="F124" s="1"/>
      <c r="G124" s="5"/>
      <c r="H124" s="5"/>
      <c r="I124" s="5"/>
      <c r="J124" s="5"/>
    </row>
    <row r="125" spans="3:10">
      <c r="C125" s="5"/>
      <c r="D125" s="5"/>
      <c r="E125" s="5"/>
      <c r="F125" s="1"/>
      <c r="G125" s="5"/>
      <c r="H125" s="5"/>
      <c r="I125" s="5"/>
      <c r="J125" s="5"/>
    </row>
    <row r="126" spans="3:10">
      <c r="C126" s="5"/>
      <c r="D126" s="5"/>
      <c r="E126" s="5"/>
      <c r="F126" s="1"/>
      <c r="G126" s="5"/>
      <c r="H126" s="5"/>
      <c r="I126" s="5"/>
      <c r="J126" s="5"/>
    </row>
    <row r="127" spans="3:10">
      <c r="C127" s="5"/>
      <c r="D127" s="5"/>
      <c r="E127" s="5"/>
      <c r="F127" s="1"/>
      <c r="G127" s="5"/>
      <c r="H127" s="5"/>
      <c r="I127" s="5"/>
      <c r="J127" s="5"/>
    </row>
    <row r="128" spans="3:10">
      <c r="C128" s="5"/>
      <c r="D128" s="5"/>
      <c r="E128" s="5"/>
      <c r="F128" s="1"/>
      <c r="G128" s="5"/>
      <c r="H128" s="5"/>
      <c r="I128" s="5"/>
      <c r="J128" s="5"/>
    </row>
    <row r="129" spans="3:10">
      <c r="C129" s="5"/>
      <c r="D129" s="5"/>
      <c r="E129" s="5"/>
      <c r="F129" s="1"/>
      <c r="G129" s="5"/>
      <c r="H129" s="5"/>
      <c r="I129" s="5"/>
      <c r="J129" s="5"/>
    </row>
    <row r="130" spans="3:10">
      <c r="C130" s="5"/>
      <c r="D130" s="5"/>
      <c r="E130" s="5"/>
      <c r="F130" s="1"/>
      <c r="G130" s="5"/>
      <c r="H130" s="5"/>
      <c r="I130" s="5"/>
      <c r="J130" s="5"/>
    </row>
    <row r="131" spans="3:10">
      <c r="C131" s="5"/>
      <c r="D131" s="5"/>
      <c r="E131" s="5"/>
      <c r="F131" s="1"/>
      <c r="G131" s="5"/>
      <c r="H131" s="5"/>
      <c r="I131" s="5"/>
      <c r="J131" s="5"/>
    </row>
    <row r="132" spans="3:10">
      <c r="C132" s="5"/>
      <c r="D132" s="5"/>
      <c r="E132" s="5"/>
      <c r="F132" s="1"/>
      <c r="G132" s="5"/>
      <c r="H132" s="5"/>
      <c r="I132" s="5"/>
      <c r="J132" s="5"/>
    </row>
    <row r="133" spans="3:10">
      <c r="C133" s="5"/>
      <c r="D133" s="5"/>
      <c r="E133" s="5"/>
      <c r="F133" s="1"/>
      <c r="G133" s="5"/>
      <c r="H133" s="5"/>
      <c r="I133" s="5"/>
      <c r="J133" s="5"/>
    </row>
    <row r="134" spans="3:10">
      <c r="C134" s="5"/>
      <c r="D134" s="5"/>
      <c r="E134" s="5"/>
      <c r="F134" s="1"/>
      <c r="G134" s="5"/>
      <c r="H134" s="5"/>
      <c r="I134" s="5"/>
      <c r="J134" s="5"/>
    </row>
    <row r="135" spans="3:10">
      <c r="C135" s="5"/>
      <c r="D135" s="5"/>
      <c r="E135" s="5"/>
      <c r="F135" s="1"/>
      <c r="G135" s="5"/>
      <c r="H135" s="5"/>
      <c r="I135" s="5"/>
      <c r="J135" s="5"/>
    </row>
    <row r="136" spans="3:10">
      <c r="C136" s="5"/>
      <c r="D136" s="5"/>
      <c r="E136" s="5"/>
      <c r="F136" s="1"/>
      <c r="G136" s="5"/>
      <c r="H136" s="5"/>
      <c r="I136" s="5"/>
      <c r="J136" s="5"/>
    </row>
    <row r="137" spans="3:10">
      <c r="C137" s="5"/>
      <c r="D137" s="5"/>
      <c r="E137" s="5"/>
      <c r="F137" s="1"/>
      <c r="G137" s="5"/>
      <c r="H137" s="5"/>
      <c r="I137" s="5"/>
      <c r="J137" s="5"/>
    </row>
    <row r="138" spans="3:10">
      <c r="C138" s="5"/>
      <c r="D138" s="5"/>
      <c r="E138" s="5"/>
      <c r="F138" s="1"/>
      <c r="G138" s="5"/>
      <c r="H138" s="5"/>
      <c r="I138" s="5"/>
      <c r="J138" s="5"/>
    </row>
    <row r="139" spans="3:10">
      <c r="C139" s="5"/>
      <c r="D139" s="5"/>
      <c r="E139" s="5"/>
      <c r="F139" s="1"/>
      <c r="G139" s="5"/>
      <c r="H139" s="5"/>
      <c r="I139" s="5"/>
      <c r="J139" s="5"/>
    </row>
    <row r="140" spans="3:10">
      <c r="C140" s="5"/>
      <c r="D140" s="5"/>
      <c r="E140" s="5"/>
      <c r="F140" s="1"/>
      <c r="G140" s="5"/>
      <c r="H140" s="5"/>
      <c r="I140" s="5"/>
      <c r="J140" s="5"/>
    </row>
    <row r="141" spans="3:10">
      <c r="C141" s="5"/>
      <c r="D141" s="5"/>
      <c r="E141" s="5"/>
      <c r="F141" s="1"/>
      <c r="G141" s="5"/>
      <c r="H141" s="5"/>
      <c r="I141" s="5"/>
      <c r="J141" s="5"/>
    </row>
    <row r="142" spans="3:10">
      <c r="C142" s="5"/>
      <c r="D142" s="5"/>
      <c r="E142" s="5"/>
      <c r="F142" s="1"/>
      <c r="G142" s="5"/>
      <c r="H142" s="5"/>
      <c r="I142" s="5"/>
      <c r="J142" s="5"/>
    </row>
    <row r="143" spans="3:10">
      <c r="C143" s="5"/>
      <c r="D143" s="5"/>
      <c r="E143" s="5"/>
      <c r="F143" s="1"/>
      <c r="G143" s="5"/>
      <c r="H143" s="5"/>
      <c r="I143" s="5"/>
      <c r="J143" s="5"/>
    </row>
    <row r="144" spans="3:10">
      <c r="C144" s="5"/>
      <c r="D144" s="5"/>
      <c r="E144" s="5"/>
      <c r="F144" s="1"/>
      <c r="G144" s="5"/>
      <c r="H144" s="5"/>
      <c r="I144" s="5"/>
      <c r="J144" s="5"/>
    </row>
    <row r="145" spans="3:10">
      <c r="C145" s="5"/>
      <c r="D145" s="5"/>
      <c r="E145" s="5"/>
      <c r="F145" s="1"/>
      <c r="G145" s="5"/>
      <c r="H145" s="5"/>
      <c r="I145" s="5"/>
      <c r="J145" s="5"/>
    </row>
    <row r="146" spans="3:10">
      <c r="C146" s="5"/>
      <c r="D146" s="5"/>
      <c r="E146" s="5"/>
      <c r="F146" s="1"/>
      <c r="G146" s="5"/>
      <c r="H146" s="5"/>
      <c r="I146" s="5"/>
      <c r="J146" s="5"/>
    </row>
    <row r="147" spans="3:10">
      <c r="C147" s="5"/>
      <c r="D147" s="5"/>
      <c r="E147" s="5"/>
      <c r="F147" s="1"/>
      <c r="G147" s="5"/>
      <c r="H147" s="5"/>
      <c r="I147" s="5"/>
      <c r="J147" s="5"/>
    </row>
    <row r="148" spans="3:10">
      <c r="C148" s="5"/>
      <c r="D148" s="5"/>
      <c r="E148" s="5"/>
      <c r="F148" s="1"/>
      <c r="G148" s="5"/>
      <c r="H148" s="5"/>
      <c r="I148" s="5"/>
      <c r="J148" s="5"/>
    </row>
    <row r="149" spans="3:10">
      <c r="C149" s="5"/>
      <c r="D149" s="5"/>
      <c r="E149" s="5"/>
      <c r="F149" s="1"/>
      <c r="G149" s="5"/>
      <c r="H149" s="5"/>
      <c r="I149" s="5"/>
      <c r="J149" s="5"/>
    </row>
    <row r="150" spans="3:10">
      <c r="C150" s="5"/>
      <c r="D150" s="5"/>
      <c r="E150" s="5"/>
      <c r="F150" s="1"/>
      <c r="G150" s="5"/>
      <c r="H150" s="5"/>
      <c r="I150" s="5"/>
      <c r="J150" s="5"/>
    </row>
    <row r="151" spans="3:10">
      <c r="C151" s="5"/>
      <c r="D151" s="5"/>
      <c r="E151" s="5"/>
      <c r="F151" s="1"/>
      <c r="G151" s="5"/>
      <c r="H151" s="5"/>
      <c r="I151" s="5"/>
      <c r="J151" s="5"/>
    </row>
    <row r="152" spans="3:10">
      <c r="C152" s="5"/>
      <c r="D152" s="5"/>
      <c r="E152" s="5"/>
      <c r="F152" s="1"/>
      <c r="G152" s="5"/>
      <c r="H152" s="5"/>
      <c r="I152" s="5"/>
      <c r="J152" s="5"/>
    </row>
    <row r="153" spans="3:10">
      <c r="C153" s="5"/>
      <c r="D153" s="5"/>
      <c r="E153" s="5"/>
      <c r="F153" s="1"/>
      <c r="G153" s="5"/>
      <c r="H153" s="5"/>
      <c r="I153" s="5"/>
      <c r="J153" s="5"/>
    </row>
    <row r="154" spans="3:10">
      <c r="C154" s="5"/>
      <c r="D154" s="5"/>
      <c r="E154" s="5"/>
      <c r="F154" s="1"/>
      <c r="G154" s="5"/>
      <c r="H154" s="5"/>
      <c r="I154" s="5"/>
      <c r="J154" s="5"/>
    </row>
    <row r="155" spans="3:10">
      <c r="C155" s="5"/>
      <c r="D155" s="5"/>
      <c r="E155" s="5"/>
      <c r="F155" s="1"/>
      <c r="G155" s="5"/>
      <c r="H155" s="5"/>
      <c r="I155" s="5"/>
      <c r="J155" s="5"/>
    </row>
    <row r="156" spans="3:10">
      <c r="C156" s="5"/>
      <c r="D156" s="5"/>
      <c r="E156" s="5"/>
      <c r="F156" s="1"/>
      <c r="G156" s="5"/>
      <c r="H156" s="5"/>
      <c r="I156" s="5"/>
      <c r="J156" s="5"/>
    </row>
    <row r="157" spans="3:10">
      <c r="C157" s="5"/>
      <c r="D157" s="5"/>
      <c r="E157" s="5"/>
      <c r="F157" s="1"/>
      <c r="G157" s="5"/>
      <c r="H157" s="5"/>
      <c r="I157" s="5"/>
      <c r="J157" s="5"/>
    </row>
    <row r="158" spans="3:10">
      <c r="C158" s="5"/>
      <c r="D158" s="5"/>
      <c r="E158" s="5"/>
      <c r="F158" s="1"/>
      <c r="G158" s="5"/>
      <c r="H158" s="5"/>
      <c r="I158" s="5"/>
      <c r="J158" s="5"/>
    </row>
    <row r="159" spans="3:10">
      <c r="C159" s="5"/>
      <c r="D159" s="5"/>
      <c r="E159" s="5"/>
      <c r="F159" s="1"/>
      <c r="G159" s="5"/>
      <c r="H159" s="5"/>
      <c r="I159" s="5"/>
      <c r="J159" s="5"/>
    </row>
    <row r="160" spans="3:10">
      <c r="C160" s="5"/>
      <c r="D160" s="5"/>
      <c r="E160" s="5"/>
      <c r="F160" s="1"/>
      <c r="G160" s="5"/>
      <c r="H160" s="5"/>
      <c r="I160" s="5"/>
      <c r="J160" s="5"/>
    </row>
    <row r="161" spans="3:10">
      <c r="C161" s="5"/>
      <c r="D161" s="5"/>
      <c r="E161" s="5"/>
      <c r="F161" s="1"/>
      <c r="G161" s="5"/>
      <c r="H161" s="5"/>
      <c r="I161" s="5"/>
      <c r="J161" s="5"/>
    </row>
    <row r="162" spans="3:10">
      <c r="C162" s="5"/>
      <c r="D162" s="5"/>
      <c r="E162" s="5"/>
      <c r="F162" s="1"/>
      <c r="G162" s="5"/>
      <c r="H162" s="5"/>
      <c r="I162" s="5"/>
      <c r="J162" s="5"/>
    </row>
    <row r="163" spans="3:10">
      <c r="C163" s="5"/>
      <c r="D163" s="5"/>
      <c r="E163" s="5"/>
      <c r="F163" s="1"/>
      <c r="G163" s="5"/>
      <c r="H163" s="5"/>
      <c r="I163" s="5"/>
      <c r="J163" s="5"/>
    </row>
    <row r="164" spans="3:10">
      <c r="C164" s="5"/>
      <c r="D164" s="5"/>
      <c r="E164" s="5"/>
      <c r="F164" s="1"/>
      <c r="G164" s="5"/>
      <c r="H164" s="5"/>
      <c r="I164" s="5"/>
      <c r="J164" s="5"/>
    </row>
    <row r="165" spans="3:10">
      <c r="C165" s="5"/>
      <c r="D165" s="5"/>
      <c r="E165" s="5"/>
      <c r="F165" s="1"/>
      <c r="G165" s="5"/>
      <c r="H165" s="5"/>
      <c r="I165" s="5"/>
      <c r="J165" s="5"/>
    </row>
    <row r="166" spans="3:10">
      <c r="C166" s="5"/>
      <c r="D166" s="5"/>
      <c r="E166" s="5"/>
      <c r="F166" s="1"/>
      <c r="G166" s="5"/>
      <c r="H166" s="5"/>
      <c r="I166" s="5"/>
      <c r="J166" s="5"/>
    </row>
    <row r="167" spans="3:10">
      <c r="C167" s="5"/>
      <c r="D167" s="5"/>
      <c r="E167" s="5"/>
      <c r="F167" s="1"/>
      <c r="G167" s="5"/>
      <c r="H167" s="5"/>
      <c r="I167" s="5"/>
      <c r="J167" s="5"/>
    </row>
    <row r="168" spans="3:10">
      <c r="C168" s="5"/>
      <c r="D168" s="5"/>
      <c r="E168" s="5"/>
      <c r="F168" s="1"/>
      <c r="G168" s="5"/>
      <c r="H168" s="5"/>
      <c r="I168" s="5"/>
      <c r="J168" s="5"/>
    </row>
    <row r="169" spans="3:10">
      <c r="C169" s="5"/>
      <c r="D169" s="5"/>
      <c r="E169" s="5"/>
      <c r="F169" s="1"/>
      <c r="G169" s="5"/>
      <c r="H169" s="5"/>
      <c r="I169" s="5"/>
      <c r="J169" s="5"/>
    </row>
    <row r="170" spans="3:10">
      <c r="C170" s="5"/>
      <c r="D170" s="5"/>
      <c r="E170" s="5"/>
      <c r="F170" s="1"/>
      <c r="G170" s="5"/>
      <c r="H170" s="5"/>
      <c r="I170" s="5"/>
      <c r="J170" s="5"/>
    </row>
    <row r="171" spans="3:10">
      <c r="C171" s="5"/>
      <c r="D171" s="5"/>
      <c r="E171" s="5"/>
      <c r="F171" s="1"/>
      <c r="G171" s="5"/>
      <c r="H171" s="5"/>
      <c r="I171" s="5"/>
      <c r="J171" s="5"/>
    </row>
    <row r="172" spans="3:10">
      <c r="C172" s="5"/>
      <c r="D172" s="5"/>
      <c r="E172" s="5"/>
      <c r="F172" s="1"/>
      <c r="G172" s="5"/>
      <c r="H172" s="5"/>
      <c r="I172" s="5"/>
      <c r="J172" s="5"/>
    </row>
    <row r="173" spans="3:10">
      <c r="C173" s="5"/>
      <c r="D173" s="5"/>
      <c r="E173" s="5"/>
      <c r="F173" s="1"/>
      <c r="G173" s="5"/>
      <c r="H173" s="5"/>
      <c r="I173" s="5"/>
      <c r="J173" s="5"/>
    </row>
    <row r="174" spans="3:10">
      <c r="C174" s="5"/>
      <c r="D174" s="5"/>
      <c r="E174" s="5"/>
      <c r="F174" s="1"/>
      <c r="G174" s="5"/>
      <c r="H174" s="5"/>
      <c r="I174" s="5"/>
      <c r="J174" s="5"/>
    </row>
    <row r="175" spans="3:10">
      <c r="C175" s="5"/>
      <c r="D175" s="5"/>
      <c r="E175" s="5"/>
      <c r="F175" s="1"/>
      <c r="G175" s="5"/>
      <c r="H175" s="5"/>
      <c r="I175" s="5"/>
      <c r="J175" s="5"/>
    </row>
    <row r="176" spans="3:10">
      <c r="C176" s="5"/>
      <c r="D176" s="5"/>
      <c r="E176" s="5"/>
      <c r="F176" s="1"/>
      <c r="G176" s="5"/>
      <c r="H176" s="5"/>
      <c r="I176" s="5"/>
      <c r="J176" s="5"/>
    </row>
    <row r="177" spans="3:13">
      <c r="C177" s="5"/>
      <c r="D177" s="5"/>
      <c r="E177" s="5"/>
      <c r="F177" s="1"/>
      <c r="G177" s="5"/>
      <c r="H177" s="5"/>
      <c r="I177" s="5"/>
      <c r="J177" s="5"/>
    </row>
    <row r="178" spans="3:13">
      <c r="C178" s="5"/>
      <c r="D178" s="5"/>
      <c r="E178" s="5"/>
      <c r="F178" s="1"/>
      <c r="G178" s="5"/>
      <c r="H178" s="5"/>
      <c r="I178" s="5"/>
      <c r="J178" s="5"/>
    </row>
    <row r="179" spans="3:13">
      <c r="C179" s="5"/>
      <c r="D179" s="5"/>
      <c r="E179" s="5"/>
      <c r="F179" s="1"/>
      <c r="G179" s="5"/>
      <c r="H179" s="5"/>
      <c r="I179" s="5"/>
      <c r="J179" s="5"/>
      <c r="K179" s="1"/>
      <c r="L179" s="1"/>
      <c r="M179" s="1"/>
    </row>
    <row r="180" spans="3:13">
      <c r="C180" s="87"/>
      <c r="D180" s="87"/>
      <c r="E180" s="87"/>
      <c r="F180" s="2"/>
      <c r="G180" s="87"/>
      <c r="H180" s="87"/>
      <c r="I180" s="87"/>
      <c r="J180" s="87"/>
      <c r="K180" s="2"/>
      <c r="L180" s="2"/>
      <c r="M180" s="2"/>
    </row>
    <row r="181" spans="3:13">
      <c r="C181" s="87"/>
      <c r="D181" s="87"/>
      <c r="E181" s="87"/>
      <c r="F181" s="2"/>
      <c r="G181" s="87"/>
      <c r="H181" s="87"/>
      <c r="I181" s="87"/>
      <c r="J181" s="87"/>
      <c r="K181" s="2"/>
      <c r="L181" s="2"/>
      <c r="M181" s="2"/>
    </row>
    <row r="182" spans="3:13">
      <c r="C182" s="87"/>
      <c r="D182" s="87"/>
      <c r="E182" s="87"/>
      <c r="F182" s="2"/>
      <c r="G182" s="87"/>
      <c r="H182" s="87"/>
      <c r="I182" s="87"/>
      <c r="J182" s="87"/>
      <c r="K182" s="2"/>
      <c r="L182" s="2"/>
      <c r="M182" s="2"/>
    </row>
    <row r="183" spans="3:13">
      <c r="C183" s="87"/>
      <c r="D183" s="87"/>
      <c r="E183" s="87"/>
      <c r="F183" s="2"/>
      <c r="G183" s="87"/>
      <c r="H183" s="87"/>
      <c r="I183" s="87"/>
      <c r="J183" s="87"/>
      <c r="K183" s="2"/>
      <c r="L183" s="2"/>
      <c r="M183" s="2"/>
    </row>
    <row r="184" spans="3:13">
      <c r="C184" s="87"/>
      <c r="D184" s="87"/>
      <c r="E184" s="87"/>
      <c r="F184" s="2"/>
      <c r="G184" s="87"/>
      <c r="H184" s="87"/>
      <c r="I184" s="87"/>
      <c r="J184" s="87"/>
      <c r="K184" s="2"/>
      <c r="L184" s="2"/>
      <c r="M184" s="2"/>
    </row>
    <row r="185" spans="3:13">
      <c r="C185" s="87"/>
      <c r="D185" s="87"/>
      <c r="E185" s="87"/>
      <c r="F185" s="2"/>
      <c r="G185" s="87"/>
      <c r="H185" s="87"/>
      <c r="I185" s="87"/>
      <c r="J185" s="87"/>
      <c r="K185" s="2"/>
      <c r="L185" s="2"/>
      <c r="M185" s="2"/>
    </row>
    <row r="186" spans="3:13">
      <c r="C186" s="87"/>
      <c r="D186" s="87"/>
      <c r="E186" s="87"/>
      <c r="F186" s="2"/>
      <c r="G186" s="87"/>
      <c r="H186" s="87"/>
      <c r="I186" s="87"/>
      <c r="J186" s="87"/>
      <c r="K186" s="2"/>
      <c r="L186" s="2"/>
      <c r="M186" s="2"/>
    </row>
    <row r="187" spans="3:13">
      <c r="C187" s="87"/>
      <c r="D187" s="87"/>
      <c r="E187" s="87"/>
      <c r="F187" s="2"/>
      <c r="G187" s="87"/>
      <c r="H187" s="87"/>
      <c r="I187" s="87"/>
      <c r="J187" s="87"/>
      <c r="K187" s="2"/>
      <c r="L187" s="2"/>
      <c r="M187" s="2"/>
    </row>
    <row r="188" spans="3:13">
      <c r="C188" s="87"/>
      <c r="D188" s="87"/>
      <c r="E188" s="87"/>
      <c r="F188" s="2"/>
      <c r="G188" s="87"/>
      <c r="H188" s="87"/>
      <c r="I188" s="87"/>
      <c r="J188" s="87"/>
      <c r="K188" s="2"/>
      <c r="L188" s="2"/>
      <c r="M188" s="2"/>
    </row>
    <row r="189" spans="3:13">
      <c r="C189" s="87"/>
      <c r="D189" s="87"/>
      <c r="E189" s="87"/>
      <c r="F189" s="2"/>
      <c r="G189" s="87"/>
      <c r="H189" s="87"/>
      <c r="I189" s="87"/>
      <c r="J189" s="87"/>
      <c r="K189" s="2"/>
      <c r="L189" s="2"/>
      <c r="M189" s="2"/>
    </row>
    <row r="190" spans="3:13">
      <c r="C190" s="87"/>
      <c r="D190" s="87"/>
      <c r="E190" s="87"/>
      <c r="F190" s="2"/>
      <c r="G190" s="87"/>
      <c r="H190" s="87"/>
      <c r="I190" s="87"/>
      <c r="J190" s="87"/>
      <c r="K190" s="2"/>
      <c r="L190" s="2"/>
      <c r="M190" s="2"/>
    </row>
    <row r="191" spans="3:13">
      <c r="C191" s="87"/>
      <c r="D191" s="87"/>
      <c r="E191" s="87"/>
      <c r="F191" s="2"/>
      <c r="G191" s="87"/>
      <c r="H191" s="87"/>
      <c r="I191" s="87"/>
      <c r="J191" s="87"/>
      <c r="K191" s="2"/>
      <c r="L191" s="2"/>
      <c r="M191" s="2"/>
    </row>
    <row r="192" spans="3:13">
      <c r="C192" s="87"/>
      <c r="D192" s="87"/>
      <c r="E192" s="87"/>
      <c r="F192" s="2"/>
      <c r="G192" s="87"/>
      <c r="H192" s="87"/>
      <c r="I192" s="87"/>
      <c r="J192" s="87"/>
      <c r="K192" s="2"/>
      <c r="L192" s="2"/>
      <c r="M192" s="2"/>
    </row>
    <row r="193" spans="3:13">
      <c r="C193" s="87"/>
      <c r="D193" s="87"/>
      <c r="E193" s="87"/>
      <c r="F193" s="2"/>
      <c r="G193" s="87"/>
      <c r="H193" s="87"/>
      <c r="I193" s="87"/>
      <c r="J193" s="87"/>
      <c r="K193" s="2"/>
      <c r="L193" s="2"/>
      <c r="M193" s="2"/>
    </row>
    <row r="194" spans="3:13">
      <c r="C194" s="87"/>
      <c r="D194" s="87"/>
      <c r="E194" s="87"/>
      <c r="F194" s="2"/>
      <c r="G194" s="87"/>
      <c r="H194" s="87"/>
      <c r="I194" s="87"/>
      <c r="J194" s="87"/>
      <c r="K194" s="2"/>
      <c r="L194" s="2"/>
      <c r="M194" s="2"/>
    </row>
  </sheetData>
  <sheetProtection password="CF70" sheet="1" objects="1" scenarios="1"/>
  <mergeCells count="50">
    <mergeCell ref="L35:L36"/>
    <mergeCell ref="A35:A36"/>
    <mergeCell ref="B35:B36"/>
    <mergeCell ref="M35:M36"/>
    <mergeCell ref="C35:C36"/>
    <mergeCell ref="F35:F36"/>
    <mergeCell ref="G35:G36"/>
    <mergeCell ref="H35:H36"/>
    <mergeCell ref="I35:I36"/>
    <mergeCell ref="J35:J36"/>
    <mergeCell ref="F3:J3"/>
    <mergeCell ref="A6:A7"/>
    <mergeCell ref="B6:B7"/>
    <mergeCell ref="C6:E7"/>
    <mergeCell ref="F6:F7"/>
    <mergeCell ref="G6:G7"/>
    <mergeCell ref="H6:H7"/>
    <mergeCell ref="I6:I7"/>
    <mergeCell ref="C13:E13"/>
    <mergeCell ref="C8:E8"/>
    <mergeCell ref="C9:E9"/>
    <mergeCell ref="L6:L7"/>
    <mergeCell ref="O7:O8"/>
    <mergeCell ref="J6:J7"/>
    <mergeCell ref="K6:K7"/>
    <mergeCell ref="M6:M7"/>
    <mergeCell ref="L3:N3"/>
    <mergeCell ref="A5:M5"/>
    <mergeCell ref="B3:C3"/>
    <mergeCell ref="C31:E31"/>
    <mergeCell ref="C26:E26"/>
    <mergeCell ref="C27:E27"/>
    <mergeCell ref="C28:E28"/>
    <mergeCell ref="C29:E29"/>
    <mergeCell ref="C30:E30"/>
    <mergeCell ref="C14:E14"/>
    <mergeCell ref="C15:E15"/>
    <mergeCell ref="C16:E16"/>
    <mergeCell ref="C17:E17"/>
    <mergeCell ref="C10:E10"/>
    <mergeCell ref="C11:E11"/>
    <mergeCell ref="C12:E12"/>
    <mergeCell ref="C22:E22"/>
    <mergeCell ref="C23:E23"/>
    <mergeCell ref="C24:E24"/>
    <mergeCell ref="C25:E25"/>
    <mergeCell ref="C18:E18"/>
    <mergeCell ref="C19:E19"/>
    <mergeCell ref="C20:E20"/>
    <mergeCell ref="C21:E21"/>
  </mergeCells>
  <pageMargins left="0.23" right="0.18" top="0.33" bottom="0.52" header="0.4921259845" footer="0.4921259845"/>
  <pageSetup paperSize="9" scale="68" orientation="landscape" r:id="rId1"/>
  <headerFooter alignWithMargins="0">
    <oddFooter>&amp;LCaf de l'Aisne - Action Sociale&amp;R&amp;F - &amp;A</oddFooter>
  </headerFooter>
  <rowBreaks count="1" manualBreakCount="1">
    <brk id="32" max="16383" man="1"/>
  </rowBreaks>
</worksheet>
</file>

<file path=xl/worksheets/sheet13.xml><?xml version="1.0" encoding="utf-8"?>
<worksheet xmlns="http://schemas.openxmlformats.org/spreadsheetml/2006/main" xmlns:r="http://schemas.openxmlformats.org/officeDocument/2006/relationships">
  <dimension ref="A1:O194"/>
  <sheetViews>
    <sheetView zoomScaleNormal="100" workbookViewId="0">
      <selection activeCell="M9" sqref="M9"/>
    </sheetView>
  </sheetViews>
  <sheetFormatPr baseColWidth="10" defaultRowHeight="12.75"/>
  <cols>
    <col min="1" max="1" width="32.85546875" style="178" customWidth="1"/>
    <col min="2" max="2" width="17.85546875" style="178" customWidth="1"/>
    <col min="3" max="3" width="11.42578125" style="178"/>
    <col min="4" max="4" width="4.140625" style="178" customWidth="1"/>
    <col min="5" max="5" width="11.42578125" style="178" hidden="1" customWidth="1"/>
    <col min="6" max="6" width="15.28515625" style="178" customWidth="1"/>
    <col min="7" max="7" width="16.42578125" style="178" customWidth="1"/>
    <col min="8" max="10" width="11.42578125" style="178"/>
    <col min="11" max="11" width="14.5703125" style="178" customWidth="1"/>
    <col min="12" max="12" width="14.85546875" style="178" customWidth="1"/>
    <col min="13" max="13" width="24.28515625" style="178" customWidth="1"/>
    <col min="14" max="16384" width="11.42578125" style="178"/>
  </cols>
  <sheetData>
    <row r="1" spans="1:15" ht="20.100000000000001" customHeight="1"/>
    <row r="2" spans="1:15" ht="20.100000000000001" customHeight="1"/>
    <row r="3" spans="1:15" ht="30.75" customHeight="1">
      <c r="B3" s="896" t="s">
        <v>119</v>
      </c>
      <c r="C3" s="897"/>
      <c r="E3" s="181"/>
      <c r="F3" s="905"/>
      <c r="G3" s="905"/>
      <c r="H3" s="905"/>
      <c r="I3" s="906"/>
      <c r="J3" s="906"/>
      <c r="K3" s="701" t="s">
        <v>120</v>
      </c>
      <c r="L3" s="892"/>
      <c r="M3" s="893"/>
      <c r="N3" s="893"/>
    </row>
    <row r="4" spans="1:15" ht="20.100000000000001" customHeight="1"/>
    <row r="5" spans="1:15" ht="53.25" customHeight="1">
      <c r="A5" s="894" t="s">
        <v>17</v>
      </c>
      <c r="B5" s="895"/>
      <c r="C5" s="895"/>
      <c r="D5" s="895"/>
      <c r="E5" s="895"/>
      <c r="F5" s="895"/>
      <c r="G5" s="895"/>
      <c r="H5" s="895"/>
      <c r="I5" s="895"/>
      <c r="J5" s="895"/>
      <c r="K5" s="895"/>
      <c r="L5" s="895"/>
      <c r="M5" s="895"/>
    </row>
    <row r="6" spans="1:15" ht="20.100000000000001" customHeight="1">
      <c r="A6" s="898" t="s">
        <v>6</v>
      </c>
      <c r="B6" s="898" t="s">
        <v>12</v>
      </c>
      <c r="C6" s="907" t="s">
        <v>7</v>
      </c>
      <c r="D6" s="908"/>
      <c r="E6" s="909"/>
      <c r="F6" s="898" t="s">
        <v>468</v>
      </c>
      <c r="G6" s="898" t="s">
        <v>16</v>
      </c>
      <c r="H6" s="898" t="s">
        <v>8</v>
      </c>
      <c r="I6" s="898" t="s">
        <v>11</v>
      </c>
      <c r="J6" s="901" t="s">
        <v>9</v>
      </c>
      <c r="K6" s="898" t="s">
        <v>10</v>
      </c>
      <c r="L6" s="898" t="s">
        <v>13</v>
      </c>
      <c r="M6" s="903" t="s">
        <v>14</v>
      </c>
    </row>
    <row r="7" spans="1:15" ht="51" customHeight="1">
      <c r="A7" s="899"/>
      <c r="B7" s="899"/>
      <c r="C7" s="910"/>
      <c r="D7" s="911"/>
      <c r="E7" s="912"/>
      <c r="F7" s="899"/>
      <c r="G7" s="899"/>
      <c r="H7" s="899"/>
      <c r="I7" s="899"/>
      <c r="J7" s="902"/>
      <c r="K7" s="899"/>
      <c r="L7" s="899"/>
      <c r="M7" s="904"/>
      <c r="O7" s="900"/>
    </row>
    <row r="8" spans="1:15" ht="20.100000000000001" customHeight="1">
      <c r="A8" s="700"/>
      <c r="B8" s="700"/>
      <c r="C8" s="889"/>
      <c r="D8" s="890"/>
      <c r="E8" s="891"/>
      <c r="F8" s="700"/>
      <c r="G8" s="700"/>
      <c r="H8" s="700"/>
      <c r="I8" s="700"/>
      <c r="J8" s="695">
        <f>(H8*I8)/(35*12)</f>
        <v>0</v>
      </c>
      <c r="K8" s="698"/>
      <c r="L8" s="698"/>
      <c r="M8" s="699"/>
      <c r="O8" s="900"/>
    </row>
    <row r="9" spans="1:15" ht="20.100000000000001" customHeight="1">
      <c r="A9" s="700"/>
      <c r="B9" s="700"/>
      <c r="C9" s="889"/>
      <c r="D9" s="890"/>
      <c r="E9" s="891"/>
      <c r="F9" s="700"/>
      <c r="G9" s="700"/>
      <c r="H9" s="700"/>
      <c r="I9" s="682"/>
      <c r="J9" s="695">
        <f t="shared" ref="J9:J31" si="0">(H9*I9)/(35*12)</f>
        <v>0</v>
      </c>
      <c r="K9" s="698"/>
      <c r="L9" s="698"/>
      <c r="M9" s="699"/>
    </row>
    <row r="10" spans="1:15" ht="20.100000000000001" customHeight="1">
      <c r="A10" s="700"/>
      <c r="B10" s="700"/>
      <c r="C10" s="889"/>
      <c r="D10" s="890"/>
      <c r="E10" s="891"/>
      <c r="F10" s="700"/>
      <c r="G10" s="700"/>
      <c r="H10" s="700"/>
      <c r="I10" s="682"/>
      <c r="J10" s="695">
        <f t="shared" si="0"/>
        <v>0</v>
      </c>
      <c r="K10" s="698"/>
      <c r="L10" s="698"/>
      <c r="M10" s="699"/>
    </row>
    <row r="11" spans="1:15" ht="20.100000000000001" customHeight="1">
      <c r="A11" s="700"/>
      <c r="B11" s="700"/>
      <c r="C11" s="889"/>
      <c r="D11" s="890"/>
      <c r="E11" s="891"/>
      <c r="F11" s="700"/>
      <c r="G11" s="700"/>
      <c r="H11" s="700"/>
      <c r="I11" s="682"/>
      <c r="J11" s="695">
        <f t="shared" si="0"/>
        <v>0</v>
      </c>
      <c r="K11" s="698"/>
      <c r="L11" s="698"/>
      <c r="M11" s="699"/>
    </row>
    <row r="12" spans="1:15" ht="20.100000000000001" customHeight="1">
      <c r="A12" s="700"/>
      <c r="B12" s="700"/>
      <c r="C12" s="889"/>
      <c r="D12" s="890"/>
      <c r="E12" s="891"/>
      <c r="F12" s="700"/>
      <c r="G12" s="700"/>
      <c r="H12" s="700"/>
      <c r="I12" s="682"/>
      <c r="J12" s="695">
        <f t="shared" si="0"/>
        <v>0</v>
      </c>
      <c r="K12" s="698"/>
      <c r="L12" s="698"/>
      <c r="M12" s="699"/>
    </row>
    <row r="13" spans="1:15" ht="20.100000000000001" customHeight="1">
      <c r="A13" s="700"/>
      <c r="B13" s="700"/>
      <c r="C13" s="889"/>
      <c r="D13" s="890"/>
      <c r="E13" s="891"/>
      <c r="F13" s="700"/>
      <c r="G13" s="700"/>
      <c r="H13" s="700"/>
      <c r="I13" s="682"/>
      <c r="J13" s="695">
        <f t="shared" si="0"/>
        <v>0</v>
      </c>
      <c r="K13" s="698"/>
      <c r="L13" s="698"/>
      <c r="M13" s="699"/>
    </row>
    <row r="14" spans="1:15" ht="20.100000000000001" customHeight="1">
      <c r="A14" s="700"/>
      <c r="B14" s="700"/>
      <c r="C14" s="889"/>
      <c r="D14" s="890"/>
      <c r="E14" s="891"/>
      <c r="F14" s="700"/>
      <c r="G14" s="700"/>
      <c r="H14" s="700"/>
      <c r="I14" s="682"/>
      <c r="J14" s="695">
        <f t="shared" si="0"/>
        <v>0</v>
      </c>
      <c r="K14" s="698"/>
      <c r="L14" s="698"/>
      <c r="M14" s="699"/>
    </row>
    <row r="15" spans="1:15" ht="20.100000000000001" customHeight="1">
      <c r="A15" s="700"/>
      <c r="B15" s="700"/>
      <c r="C15" s="889"/>
      <c r="D15" s="890"/>
      <c r="E15" s="891"/>
      <c r="F15" s="700"/>
      <c r="G15" s="700"/>
      <c r="H15" s="700"/>
      <c r="I15" s="682"/>
      <c r="J15" s="695">
        <f t="shared" si="0"/>
        <v>0</v>
      </c>
      <c r="K15" s="698"/>
      <c r="L15" s="698"/>
      <c r="M15" s="699"/>
    </row>
    <row r="16" spans="1:15" ht="20.100000000000001" customHeight="1">
      <c r="A16" s="700"/>
      <c r="B16" s="700"/>
      <c r="C16" s="889"/>
      <c r="D16" s="890"/>
      <c r="E16" s="891"/>
      <c r="F16" s="700"/>
      <c r="G16" s="700"/>
      <c r="H16" s="700"/>
      <c r="I16" s="682"/>
      <c r="J16" s="695">
        <f t="shared" si="0"/>
        <v>0</v>
      </c>
      <c r="K16" s="698"/>
      <c r="L16" s="698"/>
      <c r="M16" s="699"/>
    </row>
    <row r="17" spans="1:13" ht="20.100000000000001" customHeight="1">
      <c r="A17" s="700"/>
      <c r="B17" s="700"/>
      <c r="C17" s="889"/>
      <c r="D17" s="890"/>
      <c r="E17" s="891"/>
      <c r="F17" s="700"/>
      <c r="G17" s="700"/>
      <c r="H17" s="700"/>
      <c r="I17" s="682"/>
      <c r="J17" s="695">
        <f t="shared" si="0"/>
        <v>0</v>
      </c>
      <c r="K17" s="698"/>
      <c r="L17" s="698"/>
      <c r="M17" s="699"/>
    </row>
    <row r="18" spans="1:13" ht="20.100000000000001" customHeight="1">
      <c r="A18" s="700"/>
      <c r="B18" s="700"/>
      <c r="C18" s="889"/>
      <c r="D18" s="890"/>
      <c r="E18" s="891"/>
      <c r="F18" s="700"/>
      <c r="G18" s="700"/>
      <c r="H18" s="700"/>
      <c r="I18" s="682"/>
      <c r="J18" s="695">
        <f t="shared" si="0"/>
        <v>0</v>
      </c>
      <c r="K18" s="698"/>
      <c r="L18" s="698"/>
      <c r="M18" s="699"/>
    </row>
    <row r="19" spans="1:13" ht="20.100000000000001" customHeight="1">
      <c r="A19" s="700"/>
      <c r="B19" s="700"/>
      <c r="C19" s="889"/>
      <c r="D19" s="890"/>
      <c r="E19" s="891"/>
      <c r="F19" s="700"/>
      <c r="G19" s="700"/>
      <c r="H19" s="700"/>
      <c r="I19" s="682"/>
      <c r="J19" s="695">
        <f t="shared" si="0"/>
        <v>0</v>
      </c>
      <c r="K19" s="698"/>
      <c r="L19" s="698"/>
      <c r="M19" s="699"/>
    </row>
    <row r="20" spans="1:13" ht="20.100000000000001" customHeight="1">
      <c r="A20" s="700"/>
      <c r="B20" s="700"/>
      <c r="C20" s="889"/>
      <c r="D20" s="890"/>
      <c r="E20" s="891"/>
      <c r="F20" s="700"/>
      <c r="G20" s="700"/>
      <c r="H20" s="700"/>
      <c r="I20" s="682"/>
      <c r="J20" s="695">
        <f t="shared" si="0"/>
        <v>0</v>
      </c>
      <c r="K20" s="698"/>
      <c r="L20" s="698"/>
      <c r="M20" s="699"/>
    </row>
    <row r="21" spans="1:13" ht="20.100000000000001" customHeight="1">
      <c r="A21" s="700"/>
      <c r="B21" s="700"/>
      <c r="C21" s="889"/>
      <c r="D21" s="890"/>
      <c r="E21" s="891"/>
      <c r="F21" s="700"/>
      <c r="G21" s="700"/>
      <c r="H21" s="700"/>
      <c r="I21" s="682"/>
      <c r="J21" s="695">
        <f t="shared" si="0"/>
        <v>0</v>
      </c>
      <c r="K21" s="698"/>
      <c r="L21" s="698"/>
      <c r="M21" s="699"/>
    </row>
    <row r="22" spans="1:13" ht="20.100000000000001" customHeight="1">
      <c r="A22" s="700"/>
      <c r="B22" s="700"/>
      <c r="C22" s="889"/>
      <c r="D22" s="890"/>
      <c r="E22" s="891"/>
      <c r="F22" s="700"/>
      <c r="G22" s="700"/>
      <c r="H22" s="700"/>
      <c r="I22" s="682"/>
      <c r="J22" s="695">
        <f t="shared" si="0"/>
        <v>0</v>
      </c>
      <c r="K22" s="698"/>
      <c r="L22" s="698"/>
      <c r="M22" s="699"/>
    </row>
    <row r="23" spans="1:13" ht="20.100000000000001" customHeight="1">
      <c r="A23" s="700"/>
      <c r="B23" s="700"/>
      <c r="C23" s="889"/>
      <c r="D23" s="890"/>
      <c r="E23" s="891"/>
      <c r="F23" s="700"/>
      <c r="G23" s="700"/>
      <c r="H23" s="700"/>
      <c r="I23" s="682"/>
      <c r="J23" s="695">
        <f t="shared" si="0"/>
        <v>0</v>
      </c>
      <c r="K23" s="698"/>
      <c r="L23" s="698"/>
      <c r="M23" s="699"/>
    </row>
    <row r="24" spans="1:13" ht="20.100000000000001" customHeight="1">
      <c r="A24" s="700"/>
      <c r="B24" s="700"/>
      <c r="C24" s="889"/>
      <c r="D24" s="890"/>
      <c r="E24" s="891"/>
      <c r="F24" s="700"/>
      <c r="G24" s="700"/>
      <c r="H24" s="700"/>
      <c r="I24" s="682"/>
      <c r="J24" s="695">
        <f t="shared" si="0"/>
        <v>0</v>
      </c>
      <c r="K24" s="698"/>
      <c r="L24" s="698"/>
      <c r="M24" s="699"/>
    </row>
    <row r="25" spans="1:13" ht="20.100000000000001" customHeight="1">
      <c r="A25" s="700"/>
      <c r="B25" s="700"/>
      <c r="C25" s="889"/>
      <c r="D25" s="890"/>
      <c r="E25" s="891"/>
      <c r="F25" s="700"/>
      <c r="G25" s="700"/>
      <c r="H25" s="700"/>
      <c r="I25" s="682"/>
      <c r="J25" s="695">
        <f t="shared" si="0"/>
        <v>0</v>
      </c>
      <c r="K25" s="698"/>
      <c r="L25" s="698"/>
      <c r="M25" s="699"/>
    </row>
    <row r="26" spans="1:13" ht="20.100000000000001" customHeight="1">
      <c r="A26" s="700"/>
      <c r="B26" s="700"/>
      <c r="C26" s="889"/>
      <c r="D26" s="890"/>
      <c r="E26" s="891"/>
      <c r="F26" s="700"/>
      <c r="G26" s="700"/>
      <c r="H26" s="700"/>
      <c r="I26" s="682"/>
      <c r="J26" s="695">
        <f t="shared" si="0"/>
        <v>0</v>
      </c>
      <c r="K26" s="698"/>
      <c r="L26" s="698"/>
      <c r="M26" s="699"/>
    </row>
    <row r="27" spans="1:13" ht="20.100000000000001" customHeight="1">
      <c r="A27" s="681"/>
      <c r="B27" s="700"/>
      <c r="C27" s="889"/>
      <c r="D27" s="890"/>
      <c r="E27" s="891"/>
      <c r="F27" s="700"/>
      <c r="G27" s="700"/>
      <c r="H27" s="700"/>
      <c r="I27" s="682"/>
      <c r="J27" s="695">
        <f t="shared" si="0"/>
        <v>0</v>
      </c>
      <c r="K27" s="698"/>
      <c r="L27" s="698"/>
      <c r="M27" s="699"/>
    </row>
    <row r="28" spans="1:13" ht="20.100000000000001" customHeight="1">
      <c r="A28" s="700"/>
      <c r="B28" s="700"/>
      <c r="C28" s="889"/>
      <c r="D28" s="890"/>
      <c r="E28" s="891"/>
      <c r="F28" s="700"/>
      <c r="G28" s="700"/>
      <c r="H28" s="700"/>
      <c r="I28" s="682"/>
      <c r="J28" s="695">
        <f t="shared" si="0"/>
        <v>0</v>
      </c>
      <c r="K28" s="698"/>
      <c r="L28" s="698"/>
      <c r="M28" s="699"/>
    </row>
    <row r="29" spans="1:13" ht="20.100000000000001" customHeight="1">
      <c r="A29" s="700"/>
      <c r="B29" s="700"/>
      <c r="C29" s="889"/>
      <c r="D29" s="890"/>
      <c r="E29" s="891"/>
      <c r="F29" s="700"/>
      <c r="G29" s="700"/>
      <c r="H29" s="700"/>
      <c r="I29" s="682"/>
      <c r="J29" s="695">
        <f t="shared" si="0"/>
        <v>0</v>
      </c>
      <c r="K29" s="698"/>
      <c r="L29" s="698"/>
      <c r="M29" s="699"/>
    </row>
    <row r="30" spans="1:13" ht="20.100000000000001" customHeight="1">
      <c r="A30" s="700"/>
      <c r="B30" s="700"/>
      <c r="C30" s="889"/>
      <c r="D30" s="890"/>
      <c r="E30" s="891"/>
      <c r="F30" s="700"/>
      <c r="G30" s="700"/>
      <c r="H30" s="700"/>
      <c r="I30" s="682"/>
      <c r="J30" s="695">
        <f t="shared" si="0"/>
        <v>0</v>
      </c>
      <c r="K30" s="698"/>
      <c r="L30" s="698"/>
      <c r="M30" s="699"/>
    </row>
    <row r="31" spans="1:13" ht="19.5" customHeight="1">
      <c r="A31" s="700"/>
      <c r="B31" s="700"/>
      <c r="C31" s="889"/>
      <c r="D31" s="890"/>
      <c r="E31" s="891"/>
      <c r="F31" s="700"/>
      <c r="G31" s="700"/>
      <c r="H31" s="700"/>
      <c r="I31" s="682"/>
      <c r="J31" s="695">
        <f t="shared" si="0"/>
        <v>0</v>
      </c>
      <c r="K31" s="698"/>
      <c r="L31" s="698"/>
      <c r="M31" s="699"/>
    </row>
    <row r="32" spans="1:13" ht="36.75" customHeight="1">
      <c r="A32" s="683"/>
      <c r="B32" s="684"/>
      <c r="C32" s="685"/>
      <c r="D32" s="685"/>
      <c r="E32" s="685"/>
      <c r="F32" s="684"/>
      <c r="G32" s="696" t="s">
        <v>32</v>
      </c>
      <c r="H32" s="697"/>
      <c r="I32" s="697"/>
      <c r="J32" s="697"/>
      <c r="K32" s="697"/>
      <c r="L32" s="697"/>
      <c r="M32" s="702">
        <f>SUM(M8:M31)</f>
        <v>0</v>
      </c>
    </row>
    <row r="33" spans="1:13" ht="14.25">
      <c r="A33" s="686"/>
      <c r="B33" s="686"/>
      <c r="C33" s="686"/>
      <c r="D33" s="686"/>
      <c r="E33" s="686"/>
      <c r="F33" s="686"/>
      <c r="G33" s="686"/>
      <c r="H33" s="686"/>
      <c r="I33" s="686"/>
      <c r="J33" s="686"/>
      <c r="K33" s="686"/>
      <c r="L33" s="686"/>
      <c r="M33" s="687"/>
    </row>
    <row r="34" spans="1:13" ht="18.75">
      <c r="A34" s="5"/>
      <c r="B34" s="5"/>
      <c r="C34" s="5"/>
      <c r="D34" s="5"/>
      <c r="E34" s="5"/>
      <c r="F34" s="5"/>
      <c r="G34" s="5"/>
      <c r="H34" s="5"/>
      <c r="I34" s="5"/>
      <c r="J34" s="5"/>
      <c r="K34" s="5"/>
      <c r="L34" s="5"/>
      <c r="M34" s="688"/>
    </row>
    <row r="35" spans="1:13">
      <c r="A35" s="914"/>
      <c r="B35" s="914"/>
      <c r="C35" s="832"/>
      <c r="D35" s="654"/>
      <c r="E35" s="654"/>
      <c r="F35" s="916"/>
      <c r="G35" s="913"/>
      <c r="H35" s="832"/>
      <c r="I35" s="913"/>
      <c r="J35" s="832"/>
      <c r="K35" s="689"/>
      <c r="L35" s="913"/>
      <c r="M35" s="915"/>
    </row>
    <row r="36" spans="1:13">
      <c r="A36" s="832"/>
      <c r="B36" s="914"/>
      <c r="C36" s="832"/>
      <c r="D36" s="654"/>
      <c r="E36" s="654"/>
      <c r="F36" s="916"/>
      <c r="G36" s="913"/>
      <c r="H36" s="832"/>
      <c r="I36" s="913"/>
      <c r="J36" s="832"/>
      <c r="K36" s="689"/>
      <c r="L36" s="913"/>
      <c r="M36" s="915"/>
    </row>
    <row r="37" spans="1:13">
      <c r="A37" s="690"/>
      <c r="B37" s="690"/>
      <c r="C37" s="690"/>
      <c r="D37" s="690"/>
      <c r="E37" s="690"/>
      <c r="F37" s="690"/>
      <c r="G37" s="690"/>
      <c r="H37" s="690"/>
      <c r="I37" s="690"/>
      <c r="J37" s="691"/>
      <c r="K37" s="692"/>
      <c r="L37" s="692"/>
      <c r="M37" s="693"/>
    </row>
    <row r="38" spans="1:13">
      <c r="A38" s="1"/>
      <c r="B38" s="1"/>
      <c r="C38" s="5"/>
      <c r="D38" s="5"/>
      <c r="E38" s="5"/>
      <c r="F38" s="1"/>
      <c r="G38" s="5"/>
      <c r="H38" s="5"/>
      <c r="I38" s="5"/>
      <c r="J38" s="5"/>
      <c r="K38" s="1"/>
      <c r="L38" s="1"/>
      <c r="M38" s="1"/>
    </row>
    <row r="39" spans="1:13">
      <c r="A39" s="1"/>
      <c r="B39" s="1"/>
      <c r="C39" s="5"/>
      <c r="D39" s="5"/>
      <c r="E39" s="5"/>
      <c r="F39" s="1"/>
      <c r="G39" s="5"/>
      <c r="H39" s="5"/>
      <c r="I39" s="5"/>
      <c r="J39" s="5"/>
      <c r="K39" s="1"/>
      <c r="L39" s="1"/>
      <c r="M39" s="1"/>
    </row>
    <row r="40" spans="1:13">
      <c r="A40" s="1"/>
      <c r="B40" s="1"/>
      <c r="C40" s="5"/>
      <c r="D40" s="5"/>
      <c r="E40" s="5"/>
      <c r="F40" s="1"/>
      <c r="G40" s="5"/>
      <c r="H40" s="5"/>
      <c r="I40" s="5"/>
      <c r="J40" s="5"/>
      <c r="K40" s="1"/>
      <c r="L40" s="1"/>
      <c r="M40" s="1"/>
    </row>
    <row r="41" spans="1:13">
      <c r="A41" s="1"/>
      <c r="B41" s="1"/>
      <c r="C41" s="5"/>
      <c r="D41" s="5"/>
      <c r="E41" s="5"/>
      <c r="F41" s="1"/>
      <c r="G41" s="5"/>
      <c r="H41" s="5"/>
      <c r="I41" s="5"/>
      <c r="J41" s="5"/>
      <c r="K41" s="1"/>
      <c r="L41" s="1"/>
      <c r="M41" s="1"/>
    </row>
    <row r="42" spans="1:13">
      <c r="A42" s="1"/>
      <c r="B42" s="1"/>
      <c r="C42" s="5"/>
      <c r="D42" s="5"/>
      <c r="E42" s="5"/>
      <c r="F42" s="1"/>
      <c r="G42" s="5"/>
      <c r="H42" s="5"/>
      <c r="I42" s="5"/>
      <c r="J42" s="5"/>
      <c r="K42" s="1"/>
      <c r="L42" s="1"/>
      <c r="M42" s="1"/>
    </row>
    <row r="43" spans="1:13">
      <c r="A43" s="1"/>
      <c r="B43" s="1"/>
      <c r="C43" s="5"/>
      <c r="D43" s="5"/>
      <c r="E43" s="5"/>
      <c r="F43" s="1"/>
      <c r="G43" s="5"/>
      <c r="H43" s="5"/>
      <c r="I43" s="5"/>
      <c r="J43" s="5"/>
      <c r="K43" s="1"/>
      <c r="L43" s="1"/>
      <c r="M43" s="1"/>
    </row>
    <row r="44" spans="1:13">
      <c r="A44" s="1"/>
      <c r="B44" s="1"/>
      <c r="C44" s="5"/>
      <c r="D44" s="5"/>
      <c r="E44" s="5"/>
      <c r="F44" s="1"/>
      <c r="G44" s="5"/>
      <c r="H44" s="5"/>
      <c r="I44" s="5"/>
      <c r="J44" s="5"/>
      <c r="K44" s="1"/>
      <c r="L44" s="1"/>
      <c r="M44" s="1"/>
    </row>
    <row r="45" spans="1:13">
      <c r="A45" s="1"/>
      <c r="B45" s="1"/>
      <c r="C45" s="5"/>
      <c r="D45" s="5"/>
      <c r="E45" s="5"/>
      <c r="F45" s="1"/>
      <c r="G45" s="5"/>
      <c r="H45" s="5"/>
      <c r="I45" s="5"/>
      <c r="J45" s="5"/>
      <c r="K45" s="1"/>
      <c r="L45" s="1"/>
      <c r="M45" s="1"/>
    </row>
    <row r="46" spans="1:13">
      <c r="A46" s="1"/>
      <c r="B46" s="1"/>
      <c r="C46" s="5"/>
      <c r="D46" s="5"/>
      <c r="E46" s="5"/>
      <c r="F46" s="1"/>
      <c r="G46" s="5"/>
      <c r="H46" s="5"/>
      <c r="I46" s="5"/>
      <c r="J46" s="5"/>
      <c r="K46" s="1"/>
      <c r="L46" s="1"/>
      <c r="M46" s="1"/>
    </row>
    <row r="47" spans="1:13">
      <c r="A47" s="1"/>
      <c r="B47" s="1"/>
      <c r="C47" s="5"/>
      <c r="D47" s="5"/>
      <c r="E47" s="5"/>
      <c r="F47" s="1"/>
      <c r="G47" s="5"/>
      <c r="H47" s="5"/>
      <c r="I47" s="5"/>
      <c r="J47" s="5"/>
      <c r="K47" s="1"/>
      <c r="L47" s="1"/>
      <c r="M47" s="1"/>
    </row>
    <row r="48" spans="1:13">
      <c r="A48" s="1"/>
      <c r="B48" s="1"/>
      <c r="C48" s="5"/>
      <c r="D48" s="5"/>
      <c r="E48" s="5"/>
      <c r="F48" s="1"/>
      <c r="G48" s="5"/>
      <c r="H48" s="5"/>
      <c r="I48" s="5"/>
      <c r="J48" s="5"/>
      <c r="K48" s="1"/>
      <c r="L48" s="1"/>
      <c r="M48" s="1"/>
    </row>
    <row r="49" spans="1:13">
      <c r="A49" s="1"/>
      <c r="B49" s="1"/>
      <c r="C49" s="5"/>
      <c r="D49" s="5"/>
      <c r="E49" s="5"/>
      <c r="F49" s="1"/>
      <c r="G49" s="5"/>
      <c r="H49" s="5"/>
      <c r="I49" s="5"/>
      <c r="J49" s="5"/>
      <c r="K49" s="1"/>
      <c r="L49" s="1"/>
      <c r="M49" s="1"/>
    </row>
    <row r="50" spans="1:13">
      <c r="A50" s="1"/>
      <c r="B50" s="1"/>
      <c r="C50" s="5"/>
      <c r="D50" s="5"/>
      <c r="E50" s="5"/>
      <c r="F50" s="1"/>
      <c r="G50" s="5"/>
      <c r="H50" s="5"/>
      <c r="I50" s="5"/>
      <c r="J50" s="5"/>
      <c r="K50" s="1"/>
      <c r="L50" s="1"/>
      <c r="M50" s="1"/>
    </row>
    <row r="51" spans="1:13">
      <c r="A51" s="1"/>
      <c r="B51" s="1"/>
      <c r="C51" s="5"/>
      <c r="D51" s="5"/>
      <c r="E51" s="5"/>
      <c r="F51" s="1"/>
      <c r="G51" s="5"/>
      <c r="H51" s="5"/>
      <c r="I51" s="5"/>
      <c r="J51" s="5"/>
      <c r="K51" s="1"/>
    </row>
    <row r="52" spans="1:13">
      <c r="A52" s="1"/>
      <c r="B52" s="1"/>
      <c r="C52" s="5"/>
      <c r="D52" s="5"/>
      <c r="E52" s="5"/>
      <c r="F52" s="1"/>
      <c r="G52" s="5"/>
      <c r="H52" s="5"/>
      <c r="I52" s="5"/>
      <c r="J52" s="5"/>
      <c r="K52" s="1"/>
    </row>
    <row r="53" spans="1:13">
      <c r="A53" s="1"/>
      <c r="B53" s="1"/>
      <c r="C53" s="5"/>
      <c r="D53" s="5"/>
      <c r="E53" s="5"/>
      <c r="F53" s="1"/>
      <c r="G53" s="5"/>
      <c r="H53" s="5"/>
      <c r="I53" s="5"/>
      <c r="J53" s="5"/>
      <c r="K53" s="1"/>
    </row>
    <row r="54" spans="1:13">
      <c r="A54" s="1"/>
      <c r="B54" s="1"/>
      <c r="C54" s="5"/>
      <c r="D54" s="5"/>
      <c r="E54" s="5"/>
      <c r="F54" s="1"/>
      <c r="G54" s="5"/>
      <c r="H54" s="5"/>
      <c r="I54" s="5"/>
      <c r="J54" s="5"/>
      <c r="K54" s="1"/>
    </row>
    <row r="55" spans="1:13">
      <c r="A55" s="1"/>
      <c r="B55" s="1"/>
      <c r="C55" s="5"/>
      <c r="D55" s="5"/>
      <c r="E55" s="5"/>
      <c r="F55" s="1"/>
      <c r="G55" s="5"/>
      <c r="H55" s="5"/>
      <c r="I55" s="5"/>
      <c r="J55" s="5"/>
      <c r="K55" s="1"/>
    </row>
    <row r="56" spans="1:13">
      <c r="A56" s="1"/>
      <c r="B56" s="1"/>
      <c r="C56" s="5"/>
      <c r="D56" s="5"/>
      <c r="E56" s="5"/>
      <c r="F56" s="1"/>
      <c r="G56" s="5"/>
      <c r="H56" s="5"/>
      <c r="I56" s="5"/>
      <c r="J56" s="5"/>
      <c r="K56" s="1"/>
    </row>
    <row r="57" spans="1:13">
      <c r="A57" s="1"/>
      <c r="B57" s="1"/>
      <c r="C57" s="5"/>
      <c r="D57" s="5"/>
      <c r="E57" s="5"/>
      <c r="F57" s="1"/>
      <c r="G57" s="5"/>
      <c r="H57" s="5"/>
      <c r="I57" s="5"/>
      <c r="J57" s="5"/>
      <c r="K57" s="1"/>
    </row>
    <row r="58" spans="1:13">
      <c r="A58" s="1"/>
      <c r="B58" s="1"/>
      <c r="C58" s="5"/>
      <c r="D58" s="5"/>
      <c r="E58" s="5"/>
      <c r="F58" s="1"/>
      <c r="G58" s="5"/>
      <c r="H58" s="5"/>
      <c r="I58" s="5"/>
      <c r="J58" s="5"/>
      <c r="K58" s="1"/>
    </row>
    <row r="59" spans="1:13">
      <c r="A59" s="1"/>
      <c r="B59" s="1"/>
      <c r="C59" s="5"/>
      <c r="D59" s="5"/>
      <c r="E59" s="5"/>
      <c r="F59" s="1"/>
      <c r="G59" s="5"/>
      <c r="H59" s="5"/>
      <c r="I59" s="5"/>
      <c r="J59" s="5"/>
      <c r="K59" s="1"/>
    </row>
    <row r="60" spans="1:13">
      <c r="A60" s="1"/>
      <c r="B60" s="1"/>
      <c r="C60" s="5"/>
      <c r="D60" s="5"/>
      <c r="E60" s="5"/>
      <c r="F60" s="1"/>
      <c r="G60" s="5"/>
      <c r="H60" s="5"/>
      <c r="I60" s="5"/>
      <c r="J60" s="5"/>
      <c r="K60" s="1"/>
    </row>
    <row r="61" spans="1:13">
      <c r="A61" s="1"/>
      <c r="B61" s="1"/>
      <c r="C61" s="5"/>
      <c r="D61" s="5"/>
      <c r="E61" s="5"/>
      <c r="F61" s="1"/>
      <c r="G61" s="5"/>
      <c r="H61" s="5"/>
      <c r="I61" s="5"/>
      <c r="J61" s="5"/>
      <c r="K61" s="1"/>
    </row>
    <row r="62" spans="1:13">
      <c r="A62" s="1"/>
      <c r="B62" s="1"/>
      <c r="C62" s="5"/>
      <c r="D62" s="5"/>
      <c r="E62" s="5"/>
      <c r="F62" s="1"/>
      <c r="G62" s="5"/>
      <c r="H62" s="5"/>
      <c r="I62" s="5"/>
      <c r="J62" s="5"/>
      <c r="K62" s="1"/>
    </row>
    <row r="63" spans="1:13">
      <c r="A63" s="1"/>
      <c r="B63" s="1"/>
      <c r="C63" s="5"/>
      <c r="D63" s="5"/>
      <c r="E63" s="5"/>
      <c r="F63" s="1"/>
      <c r="G63" s="5"/>
      <c r="H63" s="5"/>
      <c r="I63" s="5"/>
      <c r="J63" s="5"/>
      <c r="K63" s="1"/>
    </row>
    <row r="64" spans="1:13">
      <c r="A64" s="1"/>
      <c r="B64" s="1"/>
      <c r="C64" s="5"/>
      <c r="D64" s="5"/>
      <c r="E64" s="5"/>
      <c r="F64" s="1"/>
      <c r="G64" s="5"/>
      <c r="H64" s="5"/>
      <c r="I64" s="5"/>
      <c r="J64" s="5"/>
      <c r="K64" s="1"/>
    </row>
    <row r="65" spans="1:11" ht="15.75">
      <c r="A65" s="685"/>
      <c r="B65" s="685"/>
      <c r="C65" s="685"/>
      <c r="D65" s="685"/>
      <c r="E65" s="685"/>
      <c r="F65" s="685"/>
      <c r="G65" s="685"/>
      <c r="H65" s="685"/>
      <c r="I65" s="685"/>
      <c r="J65" s="685"/>
      <c r="K65" s="694"/>
    </row>
    <row r="66" spans="1:11">
      <c r="A66" s="1"/>
      <c r="B66" s="1"/>
      <c r="C66" s="5"/>
      <c r="D66" s="5"/>
      <c r="E66" s="5"/>
      <c r="F66" s="1"/>
      <c r="G66" s="5"/>
      <c r="H66" s="5"/>
      <c r="I66" s="5"/>
      <c r="J66" s="5"/>
      <c r="K66" s="1"/>
    </row>
    <row r="67" spans="1:11">
      <c r="C67" s="5"/>
      <c r="D67" s="5"/>
      <c r="E67" s="5"/>
      <c r="F67" s="1"/>
      <c r="G67" s="5"/>
      <c r="H67" s="5"/>
      <c r="I67" s="5"/>
      <c r="J67" s="5"/>
    </row>
    <row r="68" spans="1:11">
      <c r="C68" s="5"/>
      <c r="D68" s="5"/>
      <c r="E68" s="5"/>
      <c r="F68" s="1"/>
      <c r="G68" s="5"/>
      <c r="H68" s="5"/>
      <c r="I68" s="5"/>
      <c r="J68" s="5"/>
    </row>
    <row r="69" spans="1:11">
      <c r="C69" s="5"/>
      <c r="D69" s="5"/>
      <c r="E69" s="5"/>
      <c r="F69" s="1"/>
      <c r="G69" s="5"/>
      <c r="H69" s="5"/>
      <c r="I69" s="5"/>
      <c r="J69" s="5"/>
    </row>
    <row r="70" spans="1:11">
      <c r="C70" s="5"/>
      <c r="D70" s="5"/>
      <c r="E70" s="5"/>
      <c r="F70" s="1"/>
      <c r="G70" s="5"/>
      <c r="H70" s="5"/>
      <c r="I70" s="5"/>
      <c r="J70" s="5"/>
    </row>
    <row r="71" spans="1:11">
      <c r="C71" s="5"/>
      <c r="D71" s="5"/>
      <c r="E71" s="5"/>
      <c r="F71" s="1"/>
      <c r="G71" s="5"/>
      <c r="H71" s="5"/>
      <c r="I71" s="5"/>
      <c r="J71" s="5"/>
    </row>
    <row r="72" spans="1:11">
      <c r="C72" s="5"/>
      <c r="D72" s="5"/>
      <c r="E72" s="5"/>
      <c r="F72" s="1"/>
      <c r="G72" s="5"/>
      <c r="H72" s="5"/>
      <c r="I72" s="5"/>
      <c r="J72" s="5"/>
    </row>
    <row r="73" spans="1:11">
      <c r="C73" s="5"/>
      <c r="D73" s="5"/>
      <c r="E73" s="5"/>
      <c r="F73" s="1"/>
      <c r="G73" s="5"/>
      <c r="H73" s="5"/>
      <c r="I73" s="5"/>
      <c r="J73" s="5"/>
    </row>
    <row r="74" spans="1:11">
      <c r="C74" s="5"/>
      <c r="D74" s="5"/>
      <c r="E74" s="5"/>
      <c r="F74" s="1"/>
      <c r="G74" s="5"/>
      <c r="H74" s="5"/>
      <c r="I74" s="5"/>
      <c r="J74" s="5"/>
    </row>
    <row r="75" spans="1:11">
      <c r="C75" s="5"/>
      <c r="D75" s="5"/>
      <c r="E75" s="5"/>
      <c r="F75" s="1"/>
      <c r="G75" s="5"/>
      <c r="H75" s="5"/>
      <c r="I75" s="5"/>
      <c r="J75" s="5"/>
    </row>
    <row r="76" spans="1:11">
      <c r="C76" s="5"/>
      <c r="D76" s="5"/>
      <c r="E76" s="5"/>
      <c r="F76" s="1"/>
      <c r="G76" s="5"/>
      <c r="H76" s="5"/>
      <c r="I76" s="5"/>
      <c r="J76" s="5"/>
    </row>
    <row r="77" spans="1:11">
      <c r="C77" s="5"/>
      <c r="D77" s="5"/>
      <c r="E77" s="5"/>
      <c r="F77" s="1"/>
      <c r="G77" s="5"/>
      <c r="H77" s="5"/>
      <c r="I77" s="5"/>
      <c r="J77" s="5"/>
    </row>
    <row r="78" spans="1:11">
      <c r="C78" s="5"/>
      <c r="D78" s="5"/>
      <c r="E78" s="5"/>
      <c r="F78" s="1"/>
      <c r="G78" s="5"/>
      <c r="H78" s="5"/>
      <c r="I78" s="5"/>
      <c r="J78" s="5"/>
    </row>
    <row r="79" spans="1:11">
      <c r="C79" s="5"/>
      <c r="D79" s="5"/>
      <c r="E79" s="5"/>
      <c r="F79" s="1"/>
      <c r="G79" s="5"/>
      <c r="H79" s="5"/>
      <c r="I79" s="5"/>
      <c r="J79" s="5"/>
    </row>
    <row r="80" spans="1:11">
      <c r="C80" s="5"/>
      <c r="D80" s="5"/>
      <c r="E80" s="5"/>
      <c r="F80" s="1"/>
      <c r="G80" s="5"/>
      <c r="H80" s="5"/>
      <c r="I80" s="5"/>
      <c r="J80" s="5"/>
    </row>
    <row r="81" spans="3:10">
      <c r="C81" s="5"/>
      <c r="D81" s="5"/>
      <c r="E81" s="5"/>
      <c r="F81" s="1"/>
      <c r="G81" s="5"/>
      <c r="H81" s="5"/>
      <c r="I81" s="5"/>
      <c r="J81" s="5"/>
    </row>
    <row r="82" spans="3:10">
      <c r="C82" s="5"/>
      <c r="D82" s="5"/>
      <c r="E82" s="5"/>
      <c r="F82" s="1"/>
      <c r="G82" s="5"/>
      <c r="H82" s="5"/>
      <c r="I82" s="5"/>
      <c r="J82" s="5"/>
    </row>
    <row r="83" spans="3:10">
      <c r="C83" s="5"/>
      <c r="D83" s="5"/>
      <c r="E83" s="5"/>
      <c r="F83" s="1"/>
      <c r="G83" s="5"/>
      <c r="H83" s="5"/>
      <c r="I83" s="5"/>
      <c r="J83" s="5"/>
    </row>
    <row r="84" spans="3:10">
      <c r="C84" s="5"/>
      <c r="D84" s="5"/>
      <c r="E84" s="5"/>
      <c r="F84" s="1"/>
      <c r="G84" s="5"/>
      <c r="H84" s="5"/>
      <c r="I84" s="5"/>
      <c r="J84" s="5"/>
    </row>
    <row r="85" spans="3:10">
      <c r="C85" s="5"/>
      <c r="D85" s="5"/>
      <c r="E85" s="5"/>
      <c r="F85" s="1"/>
      <c r="G85" s="5"/>
      <c r="H85" s="5"/>
      <c r="I85" s="5"/>
      <c r="J85" s="5"/>
    </row>
    <row r="86" spans="3:10">
      <c r="C86" s="5"/>
      <c r="D86" s="5"/>
      <c r="E86" s="5"/>
      <c r="F86" s="1"/>
      <c r="G86" s="5"/>
      <c r="H86" s="5"/>
      <c r="I86" s="5"/>
      <c r="J86" s="5"/>
    </row>
    <row r="87" spans="3:10">
      <c r="C87" s="5"/>
      <c r="D87" s="5"/>
      <c r="E87" s="5"/>
      <c r="F87" s="1"/>
      <c r="G87" s="5"/>
      <c r="H87" s="5"/>
      <c r="I87" s="5"/>
      <c r="J87" s="5"/>
    </row>
    <row r="88" spans="3:10">
      <c r="C88" s="5"/>
      <c r="D88" s="5"/>
      <c r="E88" s="5"/>
      <c r="F88" s="1"/>
      <c r="G88" s="5"/>
      <c r="H88" s="5"/>
      <c r="I88" s="5"/>
      <c r="J88" s="5"/>
    </row>
    <row r="89" spans="3:10">
      <c r="C89" s="5"/>
      <c r="D89" s="5"/>
      <c r="E89" s="5"/>
      <c r="F89" s="1"/>
      <c r="G89" s="5"/>
      <c r="H89" s="5"/>
      <c r="I89" s="5"/>
      <c r="J89" s="5"/>
    </row>
    <row r="90" spans="3:10">
      <c r="C90" s="5"/>
      <c r="D90" s="5"/>
      <c r="E90" s="5"/>
      <c r="F90" s="1"/>
      <c r="G90" s="5"/>
      <c r="H90" s="5"/>
      <c r="I90" s="5"/>
      <c r="J90" s="5"/>
    </row>
    <row r="91" spans="3:10">
      <c r="C91" s="5"/>
      <c r="D91" s="5"/>
      <c r="E91" s="5"/>
      <c r="F91" s="1"/>
      <c r="G91" s="5"/>
      <c r="H91" s="5"/>
      <c r="I91" s="5"/>
      <c r="J91" s="5"/>
    </row>
    <row r="92" spans="3:10">
      <c r="C92" s="5"/>
      <c r="D92" s="5"/>
      <c r="E92" s="5"/>
      <c r="F92" s="1"/>
      <c r="G92" s="5"/>
      <c r="H92" s="5"/>
      <c r="I92" s="5"/>
      <c r="J92" s="5"/>
    </row>
    <row r="93" spans="3:10">
      <c r="C93" s="5"/>
      <c r="D93" s="5"/>
      <c r="E93" s="5"/>
      <c r="F93" s="1"/>
      <c r="G93" s="5"/>
      <c r="H93" s="5"/>
      <c r="I93" s="5"/>
      <c r="J93" s="5"/>
    </row>
    <row r="94" spans="3:10">
      <c r="C94" s="5"/>
      <c r="D94" s="5"/>
      <c r="E94" s="5"/>
      <c r="F94" s="1"/>
      <c r="G94" s="5"/>
      <c r="H94" s="5"/>
      <c r="I94" s="5"/>
      <c r="J94" s="5"/>
    </row>
    <row r="95" spans="3:10">
      <c r="C95" s="5"/>
      <c r="D95" s="5"/>
      <c r="E95" s="5"/>
      <c r="F95" s="1"/>
      <c r="G95" s="5"/>
      <c r="H95" s="5"/>
      <c r="I95" s="5"/>
      <c r="J95" s="5"/>
    </row>
    <row r="96" spans="3:10">
      <c r="C96" s="5"/>
      <c r="D96" s="5"/>
      <c r="E96" s="5"/>
      <c r="F96" s="1"/>
      <c r="G96" s="5"/>
      <c r="H96" s="5"/>
      <c r="I96" s="5"/>
      <c r="J96" s="5"/>
    </row>
    <row r="97" spans="3:10">
      <c r="C97" s="5"/>
      <c r="D97" s="5"/>
      <c r="E97" s="5"/>
      <c r="F97" s="1"/>
      <c r="G97" s="5"/>
      <c r="H97" s="5"/>
      <c r="I97" s="5"/>
      <c r="J97" s="5"/>
    </row>
    <row r="98" spans="3:10">
      <c r="C98" s="5"/>
      <c r="D98" s="5"/>
      <c r="E98" s="5"/>
      <c r="F98" s="1"/>
      <c r="G98" s="5"/>
      <c r="H98" s="5"/>
      <c r="I98" s="5"/>
      <c r="J98" s="5"/>
    </row>
    <row r="99" spans="3:10">
      <c r="C99" s="5"/>
      <c r="D99" s="5"/>
      <c r="E99" s="5"/>
      <c r="F99" s="1"/>
      <c r="G99" s="5"/>
      <c r="H99" s="5"/>
      <c r="I99" s="5"/>
      <c r="J99" s="5"/>
    </row>
    <row r="100" spans="3:10">
      <c r="C100" s="5"/>
      <c r="D100" s="5"/>
      <c r="E100" s="5"/>
      <c r="F100" s="1"/>
      <c r="G100" s="5"/>
      <c r="H100" s="5"/>
      <c r="I100" s="5"/>
      <c r="J100" s="5"/>
    </row>
    <row r="101" spans="3:10">
      <c r="C101" s="5"/>
      <c r="D101" s="5"/>
      <c r="E101" s="5"/>
      <c r="F101" s="1"/>
      <c r="G101" s="5"/>
      <c r="H101" s="5"/>
      <c r="I101" s="5"/>
      <c r="J101" s="5"/>
    </row>
    <row r="102" spans="3:10">
      <c r="C102" s="5"/>
      <c r="D102" s="5"/>
      <c r="E102" s="5"/>
      <c r="F102" s="1"/>
      <c r="G102" s="5"/>
      <c r="H102" s="5"/>
      <c r="I102" s="5"/>
      <c r="J102" s="5"/>
    </row>
    <row r="103" spans="3:10">
      <c r="C103" s="5"/>
      <c r="D103" s="5"/>
      <c r="E103" s="5"/>
      <c r="F103" s="1"/>
      <c r="G103" s="5"/>
      <c r="H103" s="5"/>
      <c r="I103" s="5"/>
      <c r="J103" s="5"/>
    </row>
    <row r="104" spans="3:10">
      <c r="C104" s="5"/>
      <c r="D104" s="5"/>
      <c r="E104" s="5"/>
      <c r="F104" s="1"/>
      <c r="G104" s="5"/>
      <c r="H104" s="5"/>
      <c r="I104" s="5"/>
      <c r="J104" s="5"/>
    </row>
    <row r="105" spans="3:10">
      <c r="C105" s="5"/>
      <c r="D105" s="5"/>
      <c r="E105" s="5"/>
      <c r="F105" s="1"/>
      <c r="G105" s="5"/>
      <c r="H105" s="5"/>
      <c r="I105" s="5"/>
      <c r="J105" s="5"/>
    </row>
    <row r="106" spans="3:10">
      <c r="C106" s="5"/>
      <c r="D106" s="5"/>
      <c r="E106" s="5"/>
      <c r="F106" s="1"/>
      <c r="G106" s="5"/>
      <c r="H106" s="5"/>
      <c r="I106" s="5"/>
      <c r="J106" s="5"/>
    </row>
    <row r="107" spans="3:10">
      <c r="C107" s="5"/>
      <c r="D107" s="5"/>
      <c r="E107" s="5"/>
      <c r="F107" s="1"/>
      <c r="G107" s="5"/>
      <c r="H107" s="5"/>
      <c r="I107" s="5"/>
      <c r="J107" s="5"/>
    </row>
    <row r="108" spans="3:10">
      <c r="C108" s="5"/>
      <c r="D108" s="5"/>
      <c r="E108" s="5"/>
      <c r="F108" s="1"/>
      <c r="G108" s="5"/>
      <c r="H108" s="5"/>
      <c r="I108" s="5"/>
      <c r="J108" s="5"/>
    </row>
    <row r="109" spans="3:10">
      <c r="C109" s="5"/>
      <c r="D109" s="5"/>
      <c r="E109" s="5"/>
      <c r="F109" s="1"/>
      <c r="G109" s="5"/>
      <c r="H109" s="5"/>
      <c r="I109" s="5"/>
      <c r="J109" s="5"/>
    </row>
    <row r="110" spans="3:10">
      <c r="C110" s="5"/>
      <c r="D110" s="5"/>
      <c r="E110" s="5"/>
      <c r="F110" s="1"/>
      <c r="G110" s="5"/>
      <c r="H110" s="5"/>
      <c r="I110" s="5"/>
      <c r="J110" s="5"/>
    </row>
    <row r="111" spans="3:10">
      <c r="C111" s="5"/>
      <c r="D111" s="5"/>
      <c r="E111" s="5"/>
      <c r="F111" s="1"/>
      <c r="G111" s="5"/>
      <c r="H111" s="5"/>
      <c r="I111" s="5"/>
      <c r="J111" s="5"/>
    </row>
    <row r="112" spans="3:10">
      <c r="C112" s="5"/>
      <c r="D112" s="5"/>
      <c r="E112" s="5"/>
      <c r="F112" s="1"/>
      <c r="G112" s="5"/>
      <c r="H112" s="5"/>
      <c r="I112" s="5"/>
      <c r="J112" s="5"/>
    </row>
    <row r="113" spans="3:10">
      <c r="C113" s="5"/>
      <c r="D113" s="5"/>
      <c r="E113" s="5"/>
      <c r="F113" s="1"/>
      <c r="G113" s="5"/>
      <c r="H113" s="5"/>
      <c r="I113" s="5"/>
      <c r="J113" s="5"/>
    </row>
    <row r="114" spans="3:10">
      <c r="C114" s="5"/>
      <c r="D114" s="5"/>
      <c r="E114" s="5"/>
      <c r="F114" s="1"/>
      <c r="G114" s="5"/>
      <c r="H114" s="5"/>
      <c r="I114" s="5"/>
      <c r="J114" s="5"/>
    </row>
    <row r="115" spans="3:10">
      <c r="C115" s="5"/>
      <c r="D115" s="5"/>
      <c r="E115" s="5"/>
      <c r="F115" s="1"/>
      <c r="G115" s="5"/>
      <c r="H115" s="5"/>
      <c r="I115" s="5"/>
      <c r="J115" s="5"/>
    </row>
    <row r="116" spans="3:10">
      <c r="C116" s="5"/>
      <c r="D116" s="5"/>
      <c r="E116" s="5"/>
      <c r="F116" s="1"/>
      <c r="G116" s="5"/>
      <c r="H116" s="5"/>
      <c r="I116" s="5"/>
      <c r="J116" s="5"/>
    </row>
    <row r="117" spans="3:10">
      <c r="C117" s="5"/>
      <c r="D117" s="5"/>
      <c r="E117" s="5"/>
      <c r="F117" s="1"/>
      <c r="G117" s="5"/>
      <c r="H117" s="5"/>
      <c r="I117" s="5"/>
      <c r="J117" s="5"/>
    </row>
    <row r="118" spans="3:10">
      <c r="C118" s="5"/>
      <c r="D118" s="5"/>
      <c r="E118" s="5"/>
      <c r="F118" s="1"/>
      <c r="G118" s="5"/>
      <c r="H118" s="5"/>
      <c r="I118" s="5"/>
      <c r="J118" s="5"/>
    </row>
    <row r="119" spans="3:10">
      <c r="C119" s="5"/>
      <c r="D119" s="5"/>
      <c r="E119" s="5"/>
      <c r="F119" s="1"/>
      <c r="G119" s="5"/>
      <c r="H119" s="5"/>
      <c r="I119" s="5"/>
      <c r="J119" s="5"/>
    </row>
    <row r="120" spans="3:10">
      <c r="C120" s="5"/>
      <c r="D120" s="5"/>
      <c r="E120" s="5"/>
      <c r="F120" s="1"/>
      <c r="G120" s="5"/>
      <c r="H120" s="5"/>
      <c r="I120" s="5"/>
      <c r="J120" s="5"/>
    </row>
    <row r="121" spans="3:10">
      <c r="C121" s="5"/>
      <c r="D121" s="5"/>
      <c r="E121" s="5"/>
      <c r="F121" s="1"/>
      <c r="G121" s="5"/>
      <c r="H121" s="5"/>
      <c r="I121" s="5"/>
      <c r="J121" s="5"/>
    </row>
    <row r="122" spans="3:10">
      <c r="C122" s="5"/>
      <c r="D122" s="5"/>
      <c r="E122" s="5"/>
      <c r="F122" s="1"/>
      <c r="G122" s="5"/>
      <c r="H122" s="5"/>
      <c r="I122" s="5"/>
      <c r="J122" s="5"/>
    </row>
    <row r="123" spans="3:10">
      <c r="C123" s="5"/>
      <c r="D123" s="5"/>
      <c r="E123" s="5"/>
      <c r="F123" s="1"/>
      <c r="G123" s="5"/>
      <c r="H123" s="5"/>
      <c r="I123" s="5"/>
      <c r="J123" s="5"/>
    </row>
    <row r="124" spans="3:10">
      <c r="C124" s="5"/>
      <c r="D124" s="5"/>
      <c r="E124" s="5"/>
      <c r="F124" s="1"/>
      <c r="G124" s="5"/>
      <c r="H124" s="5"/>
      <c r="I124" s="5"/>
      <c r="J124" s="5"/>
    </row>
    <row r="125" spans="3:10">
      <c r="C125" s="5"/>
      <c r="D125" s="5"/>
      <c r="E125" s="5"/>
      <c r="F125" s="1"/>
      <c r="G125" s="5"/>
      <c r="H125" s="5"/>
      <c r="I125" s="5"/>
      <c r="J125" s="5"/>
    </row>
    <row r="126" spans="3:10">
      <c r="C126" s="5"/>
      <c r="D126" s="5"/>
      <c r="E126" s="5"/>
      <c r="F126" s="1"/>
      <c r="G126" s="5"/>
      <c r="H126" s="5"/>
      <c r="I126" s="5"/>
      <c r="J126" s="5"/>
    </row>
    <row r="127" spans="3:10">
      <c r="C127" s="5"/>
      <c r="D127" s="5"/>
      <c r="E127" s="5"/>
      <c r="F127" s="1"/>
      <c r="G127" s="5"/>
      <c r="H127" s="5"/>
      <c r="I127" s="5"/>
      <c r="J127" s="5"/>
    </row>
    <row r="128" spans="3:10">
      <c r="C128" s="5"/>
      <c r="D128" s="5"/>
      <c r="E128" s="5"/>
      <c r="F128" s="1"/>
      <c r="G128" s="5"/>
      <c r="H128" s="5"/>
      <c r="I128" s="5"/>
      <c r="J128" s="5"/>
    </row>
    <row r="129" spans="3:10">
      <c r="C129" s="5"/>
      <c r="D129" s="5"/>
      <c r="E129" s="5"/>
      <c r="F129" s="1"/>
      <c r="G129" s="5"/>
      <c r="H129" s="5"/>
      <c r="I129" s="5"/>
      <c r="J129" s="5"/>
    </row>
    <row r="130" spans="3:10">
      <c r="C130" s="5"/>
      <c r="D130" s="5"/>
      <c r="E130" s="5"/>
      <c r="F130" s="1"/>
      <c r="G130" s="5"/>
      <c r="H130" s="5"/>
      <c r="I130" s="5"/>
      <c r="J130" s="5"/>
    </row>
    <row r="131" spans="3:10">
      <c r="C131" s="5"/>
      <c r="D131" s="5"/>
      <c r="E131" s="5"/>
      <c r="F131" s="1"/>
      <c r="G131" s="5"/>
      <c r="H131" s="5"/>
      <c r="I131" s="5"/>
      <c r="J131" s="5"/>
    </row>
    <row r="132" spans="3:10">
      <c r="C132" s="5"/>
      <c r="D132" s="5"/>
      <c r="E132" s="5"/>
      <c r="F132" s="1"/>
      <c r="G132" s="5"/>
      <c r="H132" s="5"/>
      <c r="I132" s="5"/>
      <c r="J132" s="5"/>
    </row>
    <row r="133" spans="3:10">
      <c r="C133" s="5"/>
      <c r="D133" s="5"/>
      <c r="E133" s="5"/>
      <c r="F133" s="1"/>
      <c r="G133" s="5"/>
      <c r="H133" s="5"/>
      <c r="I133" s="5"/>
      <c r="J133" s="5"/>
    </row>
    <row r="134" spans="3:10">
      <c r="C134" s="5"/>
      <c r="D134" s="5"/>
      <c r="E134" s="5"/>
      <c r="F134" s="1"/>
      <c r="G134" s="5"/>
      <c r="H134" s="5"/>
      <c r="I134" s="5"/>
      <c r="J134" s="5"/>
    </row>
    <row r="135" spans="3:10">
      <c r="C135" s="5"/>
      <c r="D135" s="5"/>
      <c r="E135" s="5"/>
      <c r="F135" s="1"/>
      <c r="G135" s="5"/>
      <c r="H135" s="5"/>
      <c r="I135" s="5"/>
      <c r="J135" s="5"/>
    </row>
    <row r="136" spans="3:10">
      <c r="C136" s="5"/>
      <c r="D136" s="5"/>
      <c r="E136" s="5"/>
      <c r="F136" s="1"/>
      <c r="G136" s="5"/>
      <c r="H136" s="5"/>
      <c r="I136" s="5"/>
      <c r="J136" s="5"/>
    </row>
    <row r="137" spans="3:10">
      <c r="C137" s="5"/>
      <c r="D137" s="5"/>
      <c r="E137" s="5"/>
      <c r="F137" s="1"/>
      <c r="G137" s="5"/>
      <c r="H137" s="5"/>
      <c r="I137" s="5"/>
      <c r="J137" s="5"/>
    </row>
    <row r="138" spans="3:10">
      <c r="C138" s="5"/>
      <c r="D138" s="5"/>
      <c r="E138" s="5"/>
      <c r="F138" s="1"/>
      <c r="G138" s="5"/>
      <c r="H138" s="5"/>
      <c r="I138" s="5"/>
      <c r="J138" s="5"/>
    </row>
    <row r="139" spans="3:10">
      <c r="C139" s="5"/>
      <c r="D139" s="5"/>
      <c r="E139" s="5"/>
      <c r="F139" s="1"/>
      <c r="G139" s="5"/>
      <c r="H139" s="5"/>
      <c r="I139" s="5"/>
      <c r="J139" s="5"/>
    </row>
    <row r="140" spans="3:10">
      <c r="C140" s="5"/>
      <c r="D140" s="5"/>
      <c r="E140" s="5"/>
      <c r="F140" s="1"/>
      <c r="G140" s="5"/>
      <c r="H140" s="5"/>
      <c r="I140" s="5"/>
      <c r="J140" s="5"/>
    </row>
    <row r="141" spans="3:10">
      <c r="C141" s="5"/>
      <c r="D141" s="5"/>
      <c r="E141" s="5"/>
      <c r="F141" s="1"/>
      <c r="G141" s="5"/>
      <c r="H141" s="5"/>
      <c r="I141" s="5"/>
      <c r="J141" s="5"/>
    </row>
    <row r="142" spans="3:10">
      <c r="C142" s="5"/>
      <c r="D142" s="5"/>
      <c r="E142" s="5"/>
      <c r="F142" s="1"/>
      <c r="G142" s="5"/>
      <c r="H142" s="5"/>
      <c r="I142" s="5"/>
      <c r="J142" s="5"/>
    </row>
    <row r="143" spans="3:10">
      <c r="C143" s="5"/>
      <c r="D143" s="5"/>
      <c r="E143" s="5"/>
      <c r="F143" s="1"/>
      <c r="G143" s="5"/>
      <c r="H143" s="5"/>
      <c r="I143" s="5"/>
      <c r="J143" s="5"/>
    </row>
    <row r="144" spans="3:10">
      <c r="C144" s="5"/>
      <c r="D144" s="5"/>
      <c r="E144" s="5"/>
      <c r="F144" s="1"/>
      <c r="G144" s="5"/>
      <c r="H144" s="5"/>
      <c r="I144" s="5"/>
      <c r="J144" s="5"/>
    </row>
    <row r="145" spans="3:10">
      <c r="C145" s="5"/>
      <c r="D145" s="5"/>
      <c r="E145" s="5"/>
      <c r="F145" s="1"/>
      <c r="G145" s="5"/>
      <c r="H145" s="5"/>
      <c r="I145" s="5"/>
      <c r="J145" s="5"/>
    </row>
    <row r="146" spans="3:10">
      <c r="C146" s="5"/>
      <c r="D146" s="5"/>
      <c r="E146" s="5"/>
      <c r="F146" s="1"/>
      <c r="G146" s="5"/>
      <c r="H146" s="5"/>
      <c r="I146" s="5"/>
      <c r="J146" s="5"/>
    </row>
    <row r="147" spans="3:10">
      <c r="C147" s="5"/>
      <c r="D147" s="5"/>
      <c r="E147" s="5"/>
      <c r="F147" s="1"/>
      <c r="G147" s="5"/>
      <c r="H147" s="5"/>
      <c r="I147" s="5"/>
      <c r="J147" s="5"/>
    </row>
    <row r="148" spans="3:10">
      <c r="C148" s="5"/>
      <c r="D148" s="5"/>
      <c r="E148" s="5"/>
      <c r="F148" s="1"/>
      <c r="G148" s="5"/>
      <c r="H148" s="5"/>
      <c r="I148" s="5"/>
      <c r="J148" s="5"/>
    </row>
    <row r="149" spans="3:10">
      <c r="C149" s="5"/>
      <c r="D149" s="5"/>
      <c r="E149" s="5"/>
      <c r="F149" s="1"/>
      <c r="G149" s="5"/>
      <c r="H149" s="5"/>
      <c r="I149" s="5"/>
      <c r="J149" s="5"/>
    </row>
    <row r="150" spans="3:10">
      <c r="C150" s="5"/>
      <c r="D150" s="5"/>
      <c r="E150" s="5"/>
      <c r="F150" s="1"/>
      <c r="G150" s="5"/>
      <c r="H150" s="5"/>
      <c r="I150" s="5"/>
      <c r="J150" s="5"/>
    </row>
    <row r="151" spans="3:10">
      <c r="C151" s="5"/>
      <c r="D151" s="5"/>
      <c r="E151" s="5"/>
      <c r="F151" s="1"/>
      <c r="G151" s="5"/>
      <c r="H151" s="5"/>
      <c r="I151" s="5"/>
      <c r="J151" s="5"/>
    </row>
    <row r="152" spans="3:10">
      <c r="C152" s="5"/>
      <c r="D152" s="5"/>
      <c r="E152" s="5"/>
      <c r="F152" s="1"/>
      <c r="G152" s="5"/>
      <c r="H152" s="5"/>
      <c r="I152" s="5"/>
      <c r="J152" s="5"/>
    </row>
    <row r="153" spans="3:10">
      <c r="C153" s="5"/>
      <c r="D153" s="5"/>
      <c r="E153" s="5"/>
      <c r="F153" s="1"/>
      <c r="G153" s="5"/>
      <c r="H153" s="5"/>
      <c r="I153" s="5"/>
      <c r="J153" s="5"/>
    </row>
    <row r="154" spans="3:10">
      <c r="C154" s="5"/>
      <c r="D154" s="5"/>
      <c r="E154" s="5"/>
      <c r="F154" s="1"/>
      <c r="G154" s="5"/>
      <c r="H154" s="5"/>
      <c r="I154" s="5"/>
      <c r="J154" s="5"/>
    </row>
    <row r="155" spans="3:10">
      <c r="C155" s="5"/>
      <c r="D155" s="5"/>
      <c r="E155" s="5"/>
      <c r="F155" s="1"/>
      <c r="G155" s="5"/>
      <c r="H155" s="5"/>
      <c r="I155" s="5"/>
      <c r="J155" s="5"/>
    </row>
    <row r="156" spans="3:10">
      <c r="C156" s="5"/>
      <c r="D156" s="5"/>
      <c r="E156" s="5"/>
      <c r="F156" s="1"/>
      <c r="G156" s="5"/>
      <c r="H156" s="5"/>
      <c r="I156" s="5"/>
      <c r="J156" s="5"/>
    </row>
    <row r="157" spans="3:10">
      <c r="C157" s="5"/>
      <c r="D157" s="5"/>
      <c r="E157" s="5"/>
      <c r="F157" s="1"/>
      <c r="G157" s="5"/>
      <c r="H157" s="5"/>
      <c r="I157" s="5"/>
      <c r="J157" s="5"/>
    </row>
    <row r="158" spans="3:10">
      <c r="C158" s="5"/>
      <c r="D158" s="5"/>
      <c r="E158" s="5"/>
      <c r="F158" s="1"/>
      <c r="G158" s="5"/>
      <c r="H158" s="5"/>
      <c r="I158" s="5"/>
      <c r="J158" s="5"/>
    </row>
    <row r="159" spans="3:10">
      <c r="C159" s="5"/>
      <c r="D159" s="5"/>
      <c r="E159" s="5"/>
      <c r="F159" s="1"/>
      <c r="G159" s="5"/>
      <c r="H159" s="5"/>
      <c r="I159" s="5"/>
      <c r="J159" s="5"/>
    </row>
    <row r="160" spans="3:10">
      <c r="C160" s="5"/>
      <c r="D160" s="5"/>
      <c r="E160" s="5"/>
      <c r="F160" s="1"/>
      <c r="G160" s="5"/>
      <c r="H160" s="5"/>
      <c r="I160" s="5"/>
      <c r="J160" s="5"/>
    </row>
    <row r="161" spans="3:10">
      <c r="C161" s="5"/>
      <c r="D161" s="5"/>
      <c r="E161" s="5"/>
      <c r="F161" s="1"/>
      <c r="G161" s="5"/>
      <c r="H161" s="5"/>
      <c r="I161" s="5"/>
      <c r="J161" s="5"/>
    </row>
    <row r="162" spans="3:10">
      <c r="C162" s="5"/>
      <c r="D162" s="5"/>
      <c r="E162" s="5"/>
      <c r="F162" s="1"/>
      <c r="G162" s="5"/>
      <c r="H162" s="5"/>
      <c r="I162" s="5"/>
      <c r="J162" s="5"/>
    </row>
    <row r="163" spans="3:10">
      <c r="C163" s="5"/>
      <c r="D163" s="5"/>
      <c r="E163" s="5"/>
      <c r="F163" s="1"/>
      <c r="G163" s="5"/>
      <c r="H163" s="5"/>
      <c r="I163" s="5"/>
      <c r="J163" s="5"/>
    </row>
    <row r="164" spans="3:10">
      <c r="C164" s="5"/>
      <c r="D164" s="5"/>
      <c r="E164" s="5"/>
      <c r="F164" s="1"/>
      <c r="G164" s="5"/>
      <c r="H164" s="5"/>
      <c r="I164" s="5"/>
      <c r="J164" s="5"/>
    </row>
    <row r="165" spans="3:10">
      <c r="C165" s="5"/>
      <c r="D165" s="5"/>
      <c r="E165" s="5"/>
      <c r="F165" s="1"/>
      <c r="G165" s="5"/>
      <c r="H165" s="5"/>
      <c r="I165" s="5"/>
      <c r="J165" s="5"/>
    </row>
    <row r="166" spans="3:10">
      <c r="C166" s="5"/>
      <c r="D166" s="5"/>
      <c r="E166" s="5"/>
      <c r="F166" s="1"/>
      <c r="G166" s="5"/>
      <c r="H166" s="5"/>
      <c r="I166" s="5"/>
      <c r="J166" s="5"/>
    </row>
    <row r="167" spans="3:10">
      <c r="C167" s="5"/>
      <c r="D167" s="5"/>
      <c r="E167" s="5"/>
      <c r="F167" s="1"/>
      <c r="G167" s="5"/>
      <c r="H167" s="5"/>
      <c r="I167" s="5"/>
      <c r="J167" s="5"/>
    </row>
    <row r="168" spans="3:10">
      <c r="C168" s="5"/>
      <c r="D168" s="5"/>
      <c r="E168" s="5"/>
      <c r="F168" s="1"/>
      <c r="G168" s="5"/>
      <c r="H168" s="5"/>
      <c r="I168" s="5"/>
      <c r="J168" s="5"/>
    </row>
    <row r="169" spans="3:10">
      <c r="C169" s="5"/>
      <c r="D169" s="5"/>
      <c r="E169" s="5"/>
      <c r="F169" s="1"/>
      <c r="G169" s="5"/>
      <c r="H169" s="5"/>
      <c r="I169" s="5"/>
      <c r="J169" s="5"/>
    </row>
    <row r="170" spans="3:10">
      <c r="C170" s="5"/>
      <c r="D170" s="5"/>
      <c r="E170" s="5"/>
      <c r="F170" s="1"/>
      <c r="G170" s="5"/>
      <c r="H170" s="5"/>
      <c r="I170" s="5"/>
      <c r="J170" s="5"/>
    </row>
    <row r="171" spans="3:10">
      <c r="C171" s="5"/>
      <c r="D171" s="5"/>
      <c r="E171" s="5"/>
      <c r="F171" s="1"/>
      <c r="G171" s="5"/>
      <c r="H171" s="5"/>
      <c r="I171" s="5"/>
      <c r="J171" s="5"/>
    </row>
    <row r="172" spans="3:10">
      <c r="C172" s="5"/>
      <c r="D172" s="5"/>
      <c r="E172" s="5"/>
      <c r="F172" s="1"/>
      <c r="G172" s="5"/>
      <c r="H172" s="5"/>
      <c r="I172" s="5"/>
      <c r="J172" s="5"/>
    </row>
    <row r="173" spans="3:10">
      <c r="C173" s="5"/>
      <c r="D173" s="5"/>
      <c r="E173" s="5"/>
      <c r="F173" s="1"/>
      <c r="G173" s="5"/>
      <c r="H173" s="5"/>
      <c r="I173" s="5"/>
      <c r="J173" s="5"/>
    </row>
    <row r="174" spans="3:10">
      <c r="C174" s="5"/>
      <c r="D174" s="5"/>
      <c r="E174" s="5"/>
      <c r="F174" s="1"/>
      <c r="G174" s="5"/>
      <c r="H174" s="5"/>
      <c r="I174" s="5"/>
      <c r="J174" s="5"/>
    </row>
    <row r="175" spans="3:10">
      <c r="C175" s="5"/>
      <c r="D175" s="5"/>
      <c r="E175" s="5"/>
      <c r="F175" s="1"/>
      <c r="G175" s="5"/>
      <c r="H175" s="5"/>
      <c r="I175" s="5"/>
      <c r="J175" s="5"/>
    </row>
    <row r="176" spans="3:10">
      <c r="C176" s="5"/>
      <c r="D176" s="5"/>
      <c r="E176" s="5"/>
      <c r="F176" s="1"/>
      <c r="G176" s="5"/>
      <c r="H176" s="5"/>
      <c r="I176" s="5"/>
      <c r="J176" s="5"/>
    </row>
    <row r="177" spans="3:13">
      <c r="C177" s="5"/>
      <c r="D177" s="5"/>
      <c r="E177" s="5"/>
      <c r="F177" s="1"/>
      <c r="G177" s="5"/>
      <c r="H177" s="5"/>
      <c r="I177" s="5"/>
      <c r="J177" s="5"/>
    </row>
    <row r="178" spans="3:13">
      <c r="C178" s="5"/>
      <c r="D178" s="5"/>
      <c r="E178" s="5"/>
      <c r="F178" s="1"/>
      <c r="G178" s="5"/>
      <c r="H178" s="5"/>
      <c r="I178" s="5"/>
      <c r="J178" s="5"/>
    </row>
    <row r="179" spans="3:13">
      <c r="C179" s="5"/>
      <c r="D179" s="5"/>
      <c r="E179" s="5"/>
      <c r="F179" s="1"/>
      <c r="G179" s="5"/>
      <c r="H179" s="5"/>
      <c r="I179" s="5"/>
      <c r="J179" s="5"/>
      <c r="K179" s="1"/>
      <c r="L179" s="1"/>
      <c r="M179" s="1"/>
    </row>
    <row r="180" spans="3:13">
      <c r="C180" s="87"/>
      <c r="D180" s="87"/>
      <c r="E180" s="87"/>
      <c r="F180" s="2"/>
      <c r="G180" s="87"/>
      <c r="H180" s="87"/>
      <c r="I180" s="87"/>
      <c r="J180" s="87"/>
      <c r="K180" s="2"/>
      <c r="L180" s="2"/>
      <c r="M180" s="2"/>
    </row>
    <row r="181" spans="3:13">
      <c r="C181" s="87"/>
      <c r="D181" s="87"/>
      <c r="E181" s="87"/>
      <c r="F181" s="2"/>
      <c r="G181" s="87"/>
      <c r="H181" s="87"/>
      <c r="I181" s="87"/>
      <c r="J181" s="87"/>
      <c r="K181" s="2"/>
      <c r="L181" s="2"/>
      <c r="M181" s="2"/>
    </row>
    <row r="182" spans="3:13">
      <c r="C182" s="87"/>
      <c r="D182" s="87"/>
      <c r="E182" s="87"/>
      <c r="F182" s="2"/>
      <c r="G182" s="87"/>
      <c r="H182" s="87"/>
      <c r="I182" s="87"/>
      <c r="J182" s="87"/>
      <c r="K182" s="2"/>
      <c r="L182" s="2"/>
      <c r="M182" s="2"/>
    </row>
    <row r="183" spans="3:13">
      <c r="C183" s="87"/>
      <c r="D183" s="87"/>
      <c r="E183" s="87"/>
      <c r="F183" s="2"/>
      <c r="G183" s="87"/>
      <c r="H183" s="87"/>
      <c r="I183" s="87"/>
      <c r="J183" s="87"/>
      <c r="K183" s="2"/>
      <c r="L183" s="2"/>
      <c r="M183" s="2"/>
    </row>
    <row r="184" spans="3:13">
      <c r="C184" s="87"/>
      <c r="D184" s="87"/>
      <c r="E184" s="87"/>
      <c r="F184" s="2"/>
      <c r="G184" s="87"/>
      <c r="H184" s="87"/>
      <c r="I184" s="87"/>
      <c r="J184" s="87"/>
      <c r="K184" s="2"/>
      <c r="L184" s="2"/>
      <c r="M184" s="2"/>
    </row>
    <row r="185" spans="3:13">
      <c r="C185" s="87"/>
      <c r="D185" s="87"/>
      <c r="E185" s="87"/>
      <c r="F185" s="2"/>
      <c r="G185" s="87"/>
      <c r="H185" s="87"/>
      <c r="I185" s="87"/>
      <c r="J185" s="87"/>
      <c r="K185" s="2"/>
      <c r="L185" s="2"/>
      <c r="M185" s="2"/>
    </row>
    <row r="186" spans="3:13">
      <c r="C186" s="87"/>
      <c r="D186" s="87"/>
      <c r="E186" s="87"/>
      <c r="F186" s="2"/>
      <c r="G186" s="87"/>
      <c r="H186" s="87"/>
      <c r="I186" s="87"/>
      <c r="J186" s="87"/>
      <c r="K186" s="2"/>
      <c r="L186" s="2"/>
      <c r="M186" s="2"/>
    </row>
    <row r="187" spans="3:13">
      <c r="C187" s="87"/>
      <c r="D187" s="87"/>
      <c r="E187" s="87"/>
      <c r="F187" s="2"/>
      <c r="G187" s="87"/>
      <c r="H187" s="87"/>
      <c r="I187" s="87"/>
      <c r="J187" s="87"/>
      <c r="K187" s="2"/>
      <c r="L187" s="2"/>
      <c r="M187" s="2"/>
    </row>
    <row r="188" spans="3:13">
      <c r="C188" s="87"/>
      <c r="D188" s="87"/>
      <c r="E188" s="87"/>
      <c r="F188" s="2"/>
      <c r="G188" s="87"/>
      <c r="H188" s="87"/>
      <c r="I188" s="87"/>
      <c r="J188" s="87"/>
      <c r="K188" s="2"/>
      <c r="L188" s="2"/>
      <c r="M188" s="2"/>
    </row>
    <row r="189" spans="3:13">
      <c r="C189" s="87"/>
      <c r="D189" s="87"/>
      <c r="E189" s="87"/>
      <c r="F189" s="2"/>
      <c r="G189" s="87"/>
      <c r="H189" s="87"/>
      <c r="I189" s="87"/>
      <c r="J189" s="87"/>
      <c r="K189" s="2"/>
      <c r="L189" s="2"/>
      <c r="M189" s="2"/>
    </row>
    <row r="190" spans="3:13">
      <c r="C190" s="87"/>
      <c r="D190" s="87"/>
      <c r="E190" s="87"/>
      <c r="F190" s="2"/>
      <c r="G190" s="87"/>
      <c r="H190" s="87"/>
      <c r="I190" s="87"/>
      <c r="J190" s="87"/>
      <c r="K190" s="2"/>
      <c r="L190" s="2"/>
      <c r="M190" s="2"/>
    </row>
    <row r="191" spans="3:13">
      <c r="C191" s="87"/>
      <c r="D191" s="87"/>
      <c r="E191" s="87"/>
      <c r="F191" s="2"/>
      <c r="G191" s="87"/>
      <c r="H191" s="87"/>
      <c r="I191" s="87"/>
      <c r="J191" s="87"/>
      <c r="K191" s="2"/>
      <c r="L191" s="2"/>
      <c r="M191" s="2"/>
    </row>
    <row r="192" spans="3:13">
      <c r="C192" s="87"/>
      <c r="D192" s="87"/>
      <c r="E192" s="87"/>
      <c r="F192" s="2"/>
      <c r="G192" s="87"/>
      <c r="H192" s="87"/>
      <c r="I192" s="87"/>
      <c r="J192" s="87"/>
      <c r="K192" s="2"/>
      <c r="L192" s="2"/>
      <c r="M192" s="2"/>
    </row>
    <row r="193" spans="3:13">
      <c r="C193" s="87"/>
      <c r="D193" s="87"/>
      <c r="E193" s="87"/>
      <c r="F193" s="2"/>
      <c r="G193" s="87"/>
      <c r="H193" s="87"/>
      <c r="I193" s="87"/>
      <c r="J193" s="87"/>
      <c r="K193" s="2"/>
      <c r="L193" s="2"/>
      <c r="M193" s="2"/>
    </row>
    <row r="194" spans="3:13">
      <c r="C194" s="87"/>
      <c r="D194" s="87"/>
      <c r="E194" s="87"/>
      <c r="F194" s="2"/>
      <c r="G194" s="87"/>
      <c r="H194" s="87"/>
      <c r="I194" s="87"/>
      <c r="J194" s="87"/>
      <c r="K194" s="2"/>
      <c r="L194" s="2"/>
      <c r="M194" s="2"/>
    </row>
  </sheetData>
  <sheetProtection password="CF70" sheet="1" objects="1" scenarios="1"/>
  <mergeCells count="50">
    <mergeCell ref="L3:N3"/>
    <mergeCell ref="A5:M5"/>
    <mergeCell ref="A6:A7"/>
    <mergeCell ref="B6:B7"/>
    <mergeCell ref="C6:E7"/>
    <mergeCell ref="F6:F7"/>
    <mergeCell ref="B3:C3"/>
    <mergeCell ref="F3:J3"/>
    <mergeCell ref="M6:M7"/>
    <mergeCell ref="O7:O8"/>
    <mergeCell ref="G6:G7"/>
    <mergeCell ref="H6:H7"/>
    <mergeCell ref="I6:I7"/>
    <mergeCell ref="J6:J7"/>
    <mergeCell ref="L6:L7"/>
    <mergeCell ref="C8:E8"/>
    <mergeCell ref="C9:E9"/>
    <mergeCell ref="C10:E10"/>
    <mergeCell ref="C11:E11"/>
    <mergeCell ref="K6:K7"/>
    <mergeCell ref="C16:E16"/>
    <mergeCell ref="C17:E17"/>
    <mergeCell ref="C18:E18"/>
    <mergeCell ref="C19:E19"/>
    <mergeCell ref="C12:E12"/>
    <mergeCell ref="C13:E13"/>
    <mergeCell ref="C14:E14"/>
    <mergeCell ref="C15:E15"/>
    <mergeCell ref="C24:E24"/>
    <mergeCell ref="C25:E25"/>
    <mergeCell ref="C26:E26"/>
    <mergeCell ref="C27:E27"/>
    <mergeCell ref="C20:E20"/>
    <mergeCell ref="C21:E21"/>
    <mergeCell ref="C22:E22"/>
    <mergeCell ref="C23:E23"/>
    <mergeCell ref="A35:A36"/>
    <mergeCell ref="B35:B36"/>
    <mergeCell ref="C35:C36"/>
    <mergeCell ref="F35:F36"/>
    <mergeCell ref="C28:E28"/>
    <mergeCell ref="C29:E29"/>
    <mergeCell ref="C30:E30"/>
    <mergeCell ref="C31:E31"/>
    <mergeCell ref="L35:L36"/>
    <mergeCell ref="M35:M36"/>
    <mergeCell ref="G35:G36"/>
    <mergeCell ref="H35:H36"/>
    <mergeCell ref="I35:I36"/>
    <mergeCell ref="J35:J36"/>
  </mergeCells>
  <pageMargins left="0.43" right="0.25" top="0.18" bottom="0.984251969" header="0.4921259845" footer="0.4921259845"/>
  <pageSetup paperSize="9" scale="66" orientation="landscape" r:id="rId1"/>
  <headerFooter alignWithMargins="0">
    <oddFooter>&amp;LCaf de l'Aisne - Action Sociale&amp;R&amp;F - &amp;A</oddFooter>
  </headerFooter>
</worksheet>
</file>

<file path=xl/worksheets/sheet14.xml><?xml version="1.0" encoding="utf-8"?>
<worksheet xmlns="http://schemas.openxmlformats.org/spreadsheetml/2006/main" xmlns:r="http://schemas.openxmlformats.org/officeDocument/2006/relationships">
  <dimension ref="B1:F41"/>
  <sheetViews>
    <sheetView topLeftCell="A7" zoomScaleNormal="100" workbookViewId="0">
      <selection activeCell="G11" sqref="G11"/>
    </sheetView>
  </sheetViews>
  <sheetFormatPr baseColWidth="10" defaultRowHeight="12.75"/>
  <cols>
    <col min="2" max="2" width="56.28515625" customWidth="1"/>
    <col min="3" max="3" width="22.140625" customWidth="1"/>
    <col min="4" max="4" width="51.28515625" customWidth="1"/>
    <col min="5" max="5" width="22.42578125" customWidth="1"/>
  </cols>
  <sheetData>
    <row r="1" spans="2:6" ht="30" customHeight="1" thickBot="1">
      <c r="B1" s="178"/>
      <c r="C1" s="178"/>
      <c r="D1" s="178"/>
      <c r="E1" s="178"/>
      <c r="F1" s="178"/>
    </row>
    <row r="2" spans="2:6" ht="30" customHeight="1" thickBot="1">
      <c r="B2" s="884" t="s">
        <v>461</v>
      </c>
      <c r="C2" s="919"/>
      <c r="D2" s="919"/>
      <c r="E2" s="920"/>
      <c r="F2" s="311"/>
    </row>
    <row r="3" spans="2:6" ht="28.5" customHeight="1" thickTop="1">
      <c r="B3" s="178"/>
      <c r="C3" s="178"/>
      <c r="D3" s="178"/>
      <c r="E3" s="178"/>
      <c r="F3" s="668"/>
    </row>
    <row r="4" spans="2:6" ht="16.5">
      <c r="B4" s="922" t="s">
        <v>450</v>
      </c>
      <c r="C4" s="778"/>
      <c r="D4" s="778"/>
      <c r="E4" s="778"/>
      <c r="F4" s="778"/>
    </row>
    <row r="5" spans="2:6" ht="16.5">
      <c r="B5" s="922" t="s">
        <v>474</v>
      </c>
      <c r="C5" s="778"/>
      <c r="D5" s="778"/>
      <c r="E5" s="778"/>
      <c r="F5" s="778"/>
    </row>
    <row r="7" spans="2:6" ht="15.75">
      <c r="B7" s="669"/>
      <c r="C7" s="669"/>
      <c r="D7" s="669"/>
      <c r="E7" s="669"/>
      <c r="F7" s="669"/>
    </row>
    <row r="9" spans="2:6" ht="15.75">
      <c r="B9" s="921" t="s">
        <v>475</v>
      </c>
      <c r="C9" s="921"/>
      <c r="D9" s="921"/>
      <c r="E9" s="778"/>
      <c r="F9" s="669"/>
    </row>
    <row r="11" spans="2:6">
      <c r="B11" s="178"/>
      <c r="C11" s="178"/>
      <c r="D11" s="178"/>
      <c r="E11" s="178"/>
      <c r="F11" s="178"/>
    </row>
    <row r="12" spans="2:6" ht="27" customHeight="1">
      <c r="B12" s="670" t="s">
        <v>462</v>
      </c>
      <c r="C12" s="923"/>
      <c r="D12" s="923"/>
      <c r="E12" s="923"/>
      <c r="F12" s="671"/>
    </row>
    <row r="14" spans="2:6" ht="15">
      <c r="B14" s="178"/>
      <c r="C14" s="178"/>
      <c r="D14" s="178"/>
      <c r="E14" s="178"/>
      <c r="F14" s="210"/>
    </row>
    <row r="15" spans="2:6" ht="34.5" customHeight="1">
      <c r="B15" s="680" t="s">
        <v>104</v>
      </c>
      <c r="C15" s="680" t="s">
        <v>463</v>
      </c>
      <c r="D15" s="680" t="s">
        <v>105</v>
      </c>
      <c r="E15" s="680" t="s">
        <v>463</v>
      </c>
      <c r="F15" s="178"/>
    </row>
    <row r="16" spans="2:6" ht="29.1" customHeight="1">
      <c r="B16" s="672" t="s">
        <v>444</v>
      </c>
      <c r="C16" s="673"/>
      <c r="D16" s="672" t="s">
        <v>456</v>
      </c>
      <c r="E16" s="673"/>
      <c r="F16" s="178"/>
    </row>
    <row r="17" spans="2:5" ht="29.1" customHeight="1">
      <c r="B17" s="672" t="s">
        <v>451</v>
      </c>
      <c r="C17" s="673"/>
      <c r="D17" s="672" t="s">
        <v>457</v>
      </c>
      <c r="E17" s="673"/>
    </row>
    <row r="18" spans="2:5" ht="29.1" customHeight="1">
      <c r="B18" s="672" t="s">
        <v>452</v>
      </c>
      <c r="C18" s="673"/>
      <c r="D18" s="672" t="s">
        <v>458</v>
      </c>
      <c r="E18" s="673"/>
    </row>
    <row r="19" spans="2:5" ht="29.1" customHeight="1">
      <c r="B19" s="672" t="s">
        <v>445</v>
      </c>
      <c r="C19" s="673"/>
      <c r="D19" s="676"/>
      <c r="E19" s="673"/>
    </row>
    <row r="20" spans="2:5" ht="29.1" customHeight="1">
      <c r="B20" s="672" t="s">
        <v>460</v>
      </c>
      <c r="C20" s="673"/>
      <c r="D20" s="672" t="s">
        <v>446</v>
      </c>
      <c r="E20" s="673"/>
    </row>
    <row r="21" spans="2:5" ht="29.1" customHeight="1">
      <c r="B21" s="674" t="s">
        <v>292</v>
      </c>
      <c r="C21" s="675">
        <f>SUM(C16:C20)</f>
        <v>0</v>
      </c>
      <c r="D21" s="676"/>
      <c r="E21" s="673"/>
    </row>
    <row r="22" spans="2:5" ht="29.1" customHeight="1">
      <c r="B22" s="672" t="s">
        <v>447</v>
      </c>
      <c r="C22" s="673"/>
      <c r="D22" s="676"/>
      <c r="E22" s="673"/>
    </row>
    <row r="23" spans="2:5" ht="29.1" customHeight="1">
      <c r="B23" s="672" t="s">
        <v>453</v>
      </c>
      <c r="C23" s="673"/>
      <c r="D23" s="676"/>
      <c r="E23" s="673"/>
    </row>
    <row r="24" spans="2:5" ht="29.1" customHeight="1">
      <c r="B24" s="672" t="s">
        <v>454</v>
      </c>
      <c r="C24" s="673"/>
      <c r="D24" s="676"/>
      <c r="E24" s="673"/>
    </row>
    <row r="25" spans="2:5" ht="29.1" customHeight="1">
      <c r="B25" s="677" t="s">
        <v>298</v>
      </c>
      <c r="C25" s="675">
        <f>SUM(C22:C24)</f>
        <v>0</v>
      </c>
      <c r="D25" s="676"/>
      <c r="E25" s="673"/>
    </row>
    <row r="26" spans="2:5" ht="29.1" customHeight="1">
      <c r="B26" s="672" t="s">
        <v>448</v>
      </c>
      <c r="C26" s="673"/>
      <c r="D26" s="676"/>
      <c r="E26" s="673"/>
    </row>
    <row r="27" spans="2:5" ht="29.1" customHeight="1">
      <c r="B27" s="672" t="s">
        <v>449</v>
      </c>
      <c r="C27" s="673"/>
      <c r="D27" s="676"/>
      <c r="E27" s="673"/>
    </row>
    <row r="28" spans="2:5" ht="29.1" customHeight="1">
      <c r="B28" s="677" t="s">
        <v>1</v>
      </c>
      <c r="C28" s="675">
        <f>SUM(C26:C27)</f>
        <v>0</v>
      </c>
      <c r="D28" s="676"/>
      <c r="E28" s="673"/>
    </row>
    <row r="29" spans="2:5" ht="29.1" customHeight="1">
      <c r="B29" s="672" t="s">
        <v>455</v>
      </c>
      <c r="C29" s="673"/>
      <c r="D29" s="672" t="s">
        <v>459</v>
      </c>
      <c r="E29" s="673"/>
    </row>
    <row r="30" spans="2:5" ht="29.1" customHeight="1">
      <c r="B30" s="677" t="s">
        <v>316</v>
      </c>
      <c r="C30" s="675">
        <f>C29</f>
        <v>0</v>
      </c>
      <c r="D30" s="676"/>
      <c r="E30" s="673"/>
    </row>
    <row r="31" spans="2:5" ht="29.1" customHeight="1">
      <c r="B31" s="678" t="s">
        <v>424</v>
      </c>
      <c r="C31" s="675">
        <f>C21+C25+C28+C30</f>
        <v>0</v>
      </c>
      <c r="D31" s="678" t="s">
        <v>2</v>
      </c>
      <c r="E31" s="675">
        <f>SUM(E16:E30)</f>
        <v>0</v>
      </c>
    </row>
    <row r="32" spans="2:5">
      <c r="B32" s="178"/>
      <c r="C32" s="178"/>
      <c r="D32" s="178"/>
      <c r="E32" s="178"/>
    </row>
    <row r="33" spans="2:6" ht="14.25">
      <c r="B33" s="178"/>
      <c r="C33" s="178"/>
      <c r="D33" s="178"/>
      <c r="E33" s="178"/>
      <c r="F33" s="222"/>
    </row>
    <row r="34" spans="2:6" ht="15">
      <c r="B34" s="210"/>
      <c r="C34" s="210"/>
      <c r="D34" s="210"/>
      <c r="E34" s="210"/>
      <c r="F34" s="178"/>
    </row>
    <row r="35" spans="2:6" ht="38.25" customHeight="1">
      <c r="B35" s="917" t="s">
        <v>464</v>
      </c>
      <c r="C35" s="918"/>
      <c r="D35" s="918"/>
      <c r="E35" s="679"/>
      <c r="F35" s="653" t="s">
        <v>465</v>
      </c>
    </row>
    <row r="36" spans="2:6" ht="15">
      <c r="B36" s="210"/>
      <c r="C36" s="210"/>
      <c r="D36" s="210"/>
      <c r="E36" s="210"/>
      <c r="F36" s="178"/>
    </row>
    <row r="37" spans="2:6" ht="15">
      <c r="B37" s="210"/>
      <c r="C37" s="210"/>
      <c r="D37" s="210"/>
      <c r="E37" s="210"/>
      <c r="F37" s="178"/>
    </row>
    <row r="38" spans="2:6" ht="15">
      <c r="B38" s="708" t="s">
        <v>472</v>
      </c>
      <c r="C38" s="210"/>
      <c r="D38" s="210" t="s">
        <v>473</v>
      </c>
      <c r="E38" s="210"/>
      <c r="F38" s="178"/>
    </row>
    <row r="39" spans="2:6" ht="15">
      <c r="B39" s="210"/>
      <c r="C39" s="210"/>
      <c r="D39" s="210"/>
      <c r="E39" s="210"/>
      <c r="F39" s="178"/>
    </row>
    <row r="40" spans="2:6" ht="15">
      <c r="B40" s="210"/>
      <c r="C40" s="210"/>
      <c r="D40" s="210"/>
      <c r="E40" s="210"/>
      <c r="F40" s="178"/>
    </row>
    <row r="41" spans="2:6" ht="15">
      <c r="B41" s="210"/>
      <c r="C41" s="210"/>
      <c r="D41" s="210"/>
      <c r="E41" s="210"/>
      <c r="F41" s="178"/>
    </row>
  </sheetData>
  <sheetProtection password="CF70" sheet="1" objects="1" scenarios="1"/>
  <mergeCells count="6">
    <mergeCell ref="B35:D35"/>
    <mergeCell ref="B2:E2"/>
    <mergeCell ref="B9:E9"/>
    <mergeCell ref="B4:F4"/>
    <mergeCell ref="B5:F5"/>
    <mergeCell ref="C12:E12"/>
  </mergeCells>
  <pageMargins left="0.78740157499999996" right="0.78740157499999996" top="0.984251969" bottom="0.984251969" header="0.4921259845" footer="0.4921259845"/>
  <pageSetup paperSize="9" scale="48" orientation="portrait" r:id="rId1"/>
  <headerFooter alignWithMargins="0">
    <oddFooter>&amp;LCaf de l'Aisne - Action Sociale&amp;R&amp;F - &amp;A</oddFooter>
  </headerFooter>
</worksheet>
</file>

<file path=xl/worksheets/sheet15.xml><?xml version="1.0" encoding="utf-8"?>
<worksheet xmlns="http://schemas.openxmlformats.org/spreadsheetml/2006/main" xmlns:r="http://schemas.openxmlformats.org/officeDocument/2006/relationships">
  <dimension ref="B2:I31"/>
  <sheetViews>
    <sheetView topLeftCell="A10" zoomScaleNormal="100" workbookViewId="0">
      <selection activeCell="K17" sqref="K17"/>
    </sheetView>
  </sheetViews>
  <sheetFormatPr baseColWidth="10" defaultRowHeight="12.75"/>
  <cols>
    <col min="1" max="1" width="14" style="2" customWidth="1"/>
    <col min="2" max="2" width="11.42578125" style="2"/>
    <col min="3" max="3" width="8.42578125" style="2" customWidth="1"/>
    <col min="4" max="4" width="11.42578125" style="2"/>
    <col min="5" max="5" width="9.42578125" style="2" customWidth="1"/>
    <col min="6" max="6" width="12.42578125" style="2" customWidth="1"/>
    <col min="7" max="7" width="7.85546875" style="2" customWidth="1"/>
    <col min="8" max="8" width="17" style="2" customWidth="1"/>
    <col min="9" max="9" width="23.28515625" style="2" customWidth="1"/>
    <col min="10" max="16384" width="11.42578125" style="2"/>
  </cols>
  <sheetData>
    <row r="2" spans="2:9" ht="38.25" customHeight="1"/>
    <row r="3" spans="2:9" ht="20.25">
      <c r="B3" s="924" t="s">
        <v>405</v>
      </c>
      <c r="C3" s="924"/>
      <c r="D3" s="924"/>
      <c r="E3" s="924"/>
      <c r="F3" s="924"/>
      <c r="G3" s="924"/>
      <c r="H3" s="924"/>
    </row>
    <row r="4" spans="2:9" ht="24.75" customHeight="1">
      <c r="B4" s="924" t="s">
        <v>441</v>
      </c>
      <c r="C4" s="924"/>
      <c r="D4" s="924"/>
      <c r="E4" s="924"/>
      <c r="F4" s="924"/>
      <c r="G4" s="924"/>
      <c r="H4" s="924"/>
    </row>
    <row r="5" spans="2:9" ht="24.75" customHeight="1">
      <c r="B5" s="491"/>
      <c r="C5" s="491"/>
      <c r="D5" s="491"/>
      <c r="E5" s="491"/>
      <c r="F5" s="491"/>
      <c r="G5" s="491"/>
      <c r="H5" s="491"/>
    </row>
    <row r="6" spans="2:9" ht="24.75" customHeight="1">
      <c r="B6" s="491"/>
      <c r="C6" s="491"/>
      <c r="D6" s="491"/>
      <c r="E6" s="491"/>
      <c r="F6" s="491"/>
      <c r="G6" s="491"/>
      <c r="H6" s="491"/>
    </row>
    <row r="7" spans="2:9" ht="22.5" customHeight="1"/>
    <row r="9" spans="2:9" ht="15">
      <c r="B9" s="498" t="s">
        <v>406</v>
      </c>
      <c r="C9" s="499"/>
      <c r="D9" s="925" t="s">
        <v>115</v>
      </c>
      <c r="E9" s="925"/>
      <c r="F9" s="925"/>
      <c r="G9" s="925"/>
      <c r="H9" s="925"/>
      <c r="I9" s="104"/>
    </row>
    <row r="10" spans="2:9" ht="15">
      <c r="B10" s="86"/>
      <c r="C10" s="86"/>
      <c r="D10" s="86"/>
      <c r="E10" s="86"/>
      <c r="F10" s="86"/>
      <c r="G10" s="86"/>
      <c r="H10" s="86"/>
      <c r="I10" s="104"/>
    </row>
    <row r="11" spans="2:9" ht="15">
      <c r="B11" s="928" t="s">
        <v>407</v>
      </c>
      <c r="C11" s="928"/>
      <c r="D11" s="928"/>
      <c r="E11" s="928"/>
      <c r="F11" s="928"/>
      <c r="G11" s="928"/>
      <c r="H11" s="928"/>
      <c r="I11" s="500"/>
    </row>
    <row r="12" spans="2:9" ht="15">
      <c r="B12" s="498"/>
      <c r="C12" s="498"/>
      <c r="D12" s="498"/>
      <c r="E12" s="498"/>
      <c r="F12" s="498"/>
      <c r="G12" s="498"/>
      <c r="H12" s="498"/>
      <c r="I12" s="498"/>
    </row>
    <row r="13" spans="2:9" ht="15">
      <c r="B13" s="104"/>
      <c r="C13" s="104"/>
      <c r="D13" s="104"/>
      <c r="E13" s="104"/>
      <c r="F13" s="104"/>
      <c r="G13" s="104"/>
      <c r="H13" s="104"/>
      <c r="I13" s="104"/>
    </row>
    <row r="14" spans="2:9" ht="15.75">
      <c r="B14" s="927" t="s">
        <v>409</v>
      </c>
      <c r="C14" s="927"/>
      <c r="D14" s="927"/>
      <c r="E14" s="927"/>
      <c r="F14" s="927"/>
      <c r="G14" s="927"/>
      <c r="H14" s="927"/>
      <c r="I14" s="492"/>
    </row>
    <row r="15" spans="2:9" ht="15.75">
      <c r="B15" s="927">
        <v>2012</v>
      </c>
      <c r="C15" s="927"/>
      <c r="D15" s="927"/>
      <c r="E15" s="927"/>
      <c r="F15" s="927"/>
      <c r="G15" s="927"/>
      <c r="H15" s="927"/>
      <c r="I15" s="104"/>
    </row>
    <row r="16" spans="2:9" ht="15">
      <c r="B16" s="104"/>
      <c r="C16" s="104"/>
      <c r="D16" s="104"/>
      <c r="E16" s="104"/>
      <c r="F16" s="104"/>
      <c r="G16" s="104"/>
      <c r="H16" s="104"/>
      <c r="I16" s="104"/>
    </row>
    <row r="17" spans="2:9" ht="15">
      <c r="B17" s="104"/>
      <c r="C17" s="104"/>
      <c r="D17" s="104"/>
      <c r="E17" s="104"/>
      <c r="F17" s="104"/>
      <c r="G17" s="104"/>
      <c r="H17" s="104"/>
      <c r="I17" s="104"/>
    </row>
    <row r="18" spans="2:9" ht="15">
      <c r="B18" s="104"/>
      <c r="C18" s="104"/>
      <c r="D18" s="104"/>
      <c r="E18" s="104"/>
      <c r="F18" s="104"/>
      <c r="G18" s="104"/>
      <c r="H18" s="104"/>
      <c r="I18" s="104"/>
    </row>
    <row r="19" spans="2:9" ht="15">
      <c r="B19" s="104"/>
      <c r="C19" s="104"/>
      <c r="D19" s="104"/>
      <c r="E19" s="104"/>
      <c r="F19" s="104"/>
      <c r="G19" s="104"/>
      <c r="H19" s="104"/>
      <c r="I19" s="104"/>
    </row>
    <row r="20" spans="2:9" ht="15">
      <c r="B20" s="104"/>
      <c r="C20" s="104"/>
      <c r="D20" s="104"/>
      <c r="E20" s="104"/>
      <c r="F20" s="104"/>
      <c r="G20" s="104"/>
      <c r="H20" s="104"/>
      <c r="I20" s="104"/>
    </row>
    <row r="21" spans="2:9" ht="15">
      <c r="B21" s="104"/>
      <c r="C21" s="104"/>
      <c r="D21" s="104"/>
      <c r="E21" s="104"/>
      <c r="F21" s="104"/>
      <c r="G21" s="104"/>
      <c r="H21" s="104"/>
      <c r="I21" s="104"/>
    </row>
    <row r="22" spans="2:9" ht="15">
      <c r="B22" s="104"/>
      <c r="C22" s="104"/>
      <c r="D22" s="104"/>
      <c r="E22" s="104"/>
      <c r="F22" s="104"/>
      <c r="G22" s="104"/>
      <c r="H22" s="104"/>
      <c r="I22" s="104"/>
    </row>
    <row r="23" spans="2:9" ht="15">
      <c r="B23" s="104"/>
      <c r="C23" s="104"/>
      <c r="D23" s="104"/>
      <c r="E23" s="104"/>
      <c r="F23" s="104"/>
      <c r="G23" s="104"/>
      <c r="H23" s="104"/>
      <c r="I23" s="104"/>
    </row>
    <row r="24" spans="2:9" ht="15">
      <c r="B24" s="104"/>
      <c r="C24" s="180" t="s">
        <v>116</v>
      </c>
      <c r="D24" s="925" t="s">
        <v>117</v>
      </c>
      <c r="E24" s="925"/>
      <c r="F24" s="180" t="s">
        <v>118</v>
      </c>
      <c r="G24" s="926" t="s">
        <v>117</v>
      </c>
      <c r="H24" s="926"/>
      <c r="I24" s="104"/>
    </row>
    <row r="25" spans="2:9" ht="15">
      <c r="B25" s="104"/>
      <c r="C25" s="104"/>
      <c r="D25" s="104"/>
      <c r="E25" s="104"/>
      <c r="F25" s="104"/>
      <c r="G25" s="104"/>
      <c r="H25" s="104"/>
      <c r="I25" s="104"/>
    </row>
    <row r="26" spans="2:9" ht="15">
      <c r="B26" s="104"/>
      <c r="C26" s="104"/>
      <c r="D26" s="104"/>
      <c r="E26" s="104"/>
      <c r="F26" s="104"/>
      <c r="G26" s="104"/>
      <c r="H26" s="104"/>
      <c r="I26" s="104"/>
    </row>
    <row r="27" spans="2:9" ht="15">
      <c r="B27" s="104"/>
      <c r="C27" s="104"/>
      <c r="D27" s="104"/>
      <c r="E27" s="104"/>
      <c r="F27" s="104"/>
      <c r="G27" s="104"/>
      <c r="H27" s="104"/>
      <c r="I27" s="104"/>
    </row>
    <row r="28" spans="2:9" ht="15">
      <c r="C28" s="104"/>
      <c r="D28" s="104"/>
      <c r="E28" s="104" t="s">
        <v>408</v>
      </c>
      <c r="G28" s="104"/>
      <c r="H28" s="104"/>
      <c r="I28" s="104"/>
    </row>
    <row r="29" spans="2:9" ht="15">
      <c r="C29" s="104"/>
      <c r="D29" s="104"/>
      <c r="E29" s="104"/>
      <c r="G29" s="104"/>
      <c r="H29" s="104"/>
      <c r="I29" s="104"/>
    </row>
    <row r="30" spans="2:9" ht="15">
      <c r="C30" s="104"/>
      <c r="D30" s="104"/>
      <c r="E30" s="104" t="s">
        <v>178</v>
      </c>
      <c r="G30" s="104"/>
      <c r="H30" s="104"/>
      <c r="I30" s="104"/>
    </row>
    <row r="31" spans="2:9" ht="15">
      <c r="B31" s="104"/>
      <c r="C31" s="104"/>
      <c r="D31" s="104"/>
      <c r="E31" s="104"/>
      <c r="F31" s="104"/>
      <c r="G31" s="104"/>
      <c r="H31" s="104"/>
      <c r="I31" s="104"/>
    </row>
  </sheetData>
  <sheetProtection password="CF70" sheet="1" objects="1" scenarios="1"/>
  <mergeCells count="8">
    <mergeCell ref="B3:H3"/>
    <mergeCell ref="D24:E24"/>
    <mergeCell ref="G24:H24"/>
    <mergeCell ref="D9:H9"/>
    <mergeCell ref="B14:H14"/>
    <mergeCell ref="B4:H4"/>
    <mergeCell ref="B11:H11"/>
    <mergeCell ref="B15:H15"/>
  </mergeCells>
  <pageMargins left="3.937007874015748E-2" right="0.39370078740157483" top="0.19685039370078741" bottom="0.19685039370078741" header="0.51181102362204722" footer="0.51181102362204722"/>
  <pageSetup paperSize="9" orientation="portrait" r:id="rId1"/>
  <headerFooter alignWithMargins="0">
    <oddFooter>&amp;LCaf de l'Aisne - Action Sociale&amp;R&amp;F - &amp;A</oddFooter>
  </headerFooter>
  <drawing r:id="rId2"/>
  <legacyDrawing r:id="rId3"/>
  <oleObjects>
    <oleObject progId="Word.Document.8" shapeId="49155" r:id="rId4"/>
  </oleObjects>
</worksheet>
</file>

<file path=xl/worksheets/sheet16.xml><?xml version="1.0" encoding="utf-8"?>
<worksheet xmlns="http://schemas.openxmlformats.org/spreadsheetml/2006/main" xmlns:r="http://schemas.openxmlformats.org/officeDocument/2006/relationships">
  <sheetPr codeName="Feuil18"/>
  <dimension ref="A1:M55"/>
  <sheetViews>
    <sheetView topLeftCell="A7" zoomScaleNormal="100" workbookViewId="0">
      <selection activeCell="J42" sqref="J42"/>
    </sheetView>
  </sheetViews>
  <sheetFormatPr baseColWidth="10" defaultRowHeight="12.75"/>
  <cols>
    <col min="1" max="1" width="36" style="2" customWidth="1"/>
    <col min="2" max="2" width="11.42578125" style="2"/>
    <col min="3" max="3" width="15" style="2" customWidth="1"/>
    <col min="4" max="4" width="13.85546875" style="2" bestFit="1" customWidth="1"/>
    <col min="5" max="5" width="7.140625" style="2" bestFit="1" customWidth="1"/>
    <col min="6" max="6" width="13.42578125" style="2" customWidth="1"/>
    <col min="7" max="7" width="7.140625" style="2" bestFit="1" customWidth="1"/>
    <col min="8" max="8" width="14.85546875" style="2" customWidth="1"/>
    <col min="9" max="9" width="10.140625" style="2" bestFit="1" customWidth="1"/>
    <col min="10" max="10" width="14.42578125" style="2" customWidth="1"/>
    <col min="11" max="16384" width="11.42578125" style="2"/>
  </cols>
  <sheetData>
    <row r="1" spans="1:13" ht="19.5" customHeight="1"/>
    <row r="2" spans="1:13" ht="33" customHeight="1">
      <c r="A2" s="196" t="s">
        <v>119</v>
      </c>
      <c r="B2" s="938" t="str">
        <f>+'Etat annuel des Présences'!D4</f>
        <v/>
      </c>
      <c r="C2" s="938"/>
      <c r="D2" s="938"/>
      <c r="F2" s="196" t="s">
        <v>120</v>
      </c>
      <c r="G2" s="929" t="str">
        <f>+'Etat annuel des Présences'!D16</f>
        <v/>
      </c>
      <c r="H2" s="929"/>
      <c r="I2" s="929"/>
      <c r="J2" s="813"/>
    </row>
    <row r="3" spans="1:13" ht="33" customHeight="1">
      <c r="A3" s="196"/>
      <c r="B3" s="216"/>
      <c r="C3" s="216"/>
      <c r="D3" s="216"/>
      <c r="E3" s="6"/>
      <c r="F3" s="320"/>
      <c r="G3" s="217"/>
      <c r="H3" s="217"/>
      <c r="I3" s="217"/>
      <c r="J3" s="296"/>
    </row>
    <row r="4" spans="1:13" ht="41.25" customHeight="1">
      <c r="A4" s="941" t="s">
        <v>73</v>
      </c>
      <c r="B4" s="941"/>
      <c r="C4" s="941"/>
      <c r="D4" s="941"/>
      <c r="E4" s="941"/>
      <c r="F4" s="941"/>
      <c r="G4" s="941"/>
      <c r="H4" s="941"/>
      <c r="I4" s="941"/>
      <c r="J4" s="941"/>
      <c r="K4" s="941"/>
      <c r="L4" s="941"/>
      <c r="M4" s="941"/>
    </row>
    <row r="5" spans="1:13" ht="37.5" customHeight="1">
      <c r="A5" s="940" t="s">
        <v>78</v>
      </c>
      <c r="B5" s="940"/>
      <c r="C5" s="940"/>
      <c r="D5" s="940"/>
      <c r="E5" s="940"/>
      <c r="F5" s="940"/>
      <c r="G5" s="940"/>
      <c r="H5" s="940"/>
      <c r="I5" s="940"/>
      <c r="J5" s="940"/>
      <c r="K5" s="940"/>
      <c r="L5" s="940"/>
      <c r="M5" s="940"/>
    </row>
    <row r="6" spans="1:13" ht="37.5" customHeight="1">
      <c r="A6" s="285"/>
      <c r="B6" s="285"/>
      <c r="C6" s="285"/>
      <c r="D6" s="285"/>
      <c r="E6" s="285"/>
      <c r="F6" s="285"/>
      <c r="G6" s="285"/>
      <c r="H6" s="285"/>
      <c r="I6" s="285"/>
      <c r="J6" s="450"/>
      <c r="K6" s="285"/>
      <c r="L6" s="285"/>
      <c r="M6" s="285"/>
    </row>
    <row r="7" spans="1:13" ht="16.5" customHeight="1" thickBot="1">
      <c r="A7" s="250"/>
      <c r="B7" s="250"/>
      <c r="C7" s="250"/>
      <c r="D7" s="250"/>
      <c r="E7" s="250"/>
      <c r="F7" s="250"/>
      <c r="G7" s="250"/>
      <c r="H7" s="250"/>
      <c r="I7" s="250"/>
      <c r="J7" s="250"/>
      <c r="K7" s="250"/>
      <c r="L7" s="250"/>
      <c r="M7" s="250"/>
    </row>
    <row r="8" spans="1:13" ht="30" customHeight="1" thickBot="1">
      <c r="A8" s="851" t="s">
        <v>266</v>
      </c>
      <c r="B8" s="852"/>
      <c r="C8" s="852"/>
      <c r="D8" s="852"/>
      <c r="E8" s="852"/>
      <c r="F8" s="852"/>
      <c r="G8" s="852"/>
      <c r="H8" s="852"/>
      <c r="I8" s="852"/>
      <c r="J8" s="852"/>
      <c r="K8" s="852"/>
      <c r="L8" s="852"/>
      <c r="M8" s="853"/>
    </row>
    <row r="9" spans="1:13" ht="20.25" customHeight="1">
      <c r="A9" s="271"/>
      <c r="B9" s="271"/>
      <c r="C9" s="271"/>
      <c r="D9" s="271"/>
      <c r="E9" s="271"/>
      <c r="F9" s="271"/>
      <c r="G9" s="271"/>
      <c r="H9" s="271"/>
      <c r="I9" s="271"/>
      <c r="J9" s="271"/>
      <c r="K9" s="271"/>
      <c r="L9" s="271"/>
      <c r="M9" s="271"/>
    </row>
    <row r="10" spans="1:13" ht="20.100000000000001" customHeight="1">
      <c r="A10" s="205" t="s">
        <v>79</v>
      </c>
      <c r="C10" s="204" t="str">
        <f>'Etat annuel des Présences'!D30</f>
        <v>N°</v>
      </c>
      <c r="D10" s="936"/>
      <c r="E10" s="936"/>
      <c r="F10" s="937" t="s">
        <v>251</v>
      </c>
      <c r="G10" s="937"/>
      <c r="H10" s="284" t="e">
        <f>'Fiche structure'!B12</f>
        <v>#DIV/0!</v>
      </c>
      <c r="I10" s="204"/>
      <c r="J10" s="300" t="e">
        <f>ROUNDUP((H10),0)</f>
        <v>#DIV/0!</v>
      </c>
    </row>
    <row r="11" spans="1:13" ht="20.100000000000001" customHeight="1">
      <c r="A11" s="299" t="s">
        <v>268</v>
      </c>
      <c r="C11" s="455">
        <f>'Etat annuel des Présences'!B36</f>
        <v>0</v>
      </c>
      <c r="E11" s="204"/>
      <c r="F11" s="204" t="s">
        <v>252</v>
      </c>
      <c r="G11" s="204"/>
      <c r="H11" s="206" t="e">
        <f>'Fiche structure'!B14</f>
        <v>#DIV/0!</v>
      </c>
      <c r="I11" s="204"/>
      <c r="J11" s="300" t="e">
        <f>ROUNDUP((H11),0)</f>
        <v>#DIV/0!</v>
      </c>
    </row>
    <row r="12" spans="1:13" ht="20.100000000000001" customHeight="1">
      <c r="A12" s="299" t="s">
        <v>267</v>
      </c>
      <c r="B12" s="298"/>
      <c r="C12" s="456" t="e">
        <f>'récap général '!I31</f>
        <v>#DIV/0!</v>
      </c>
      <c r="D12" s="204"/>
      <c r="E12" s="204"/>
      <c r="F12" s="457" t="s">
        <v>208</v>
      </c>
      <c r="G12" s="457"/>
      <c r="H12" s="458" t="e">
        <f>C11-J11</f>
        <v>#DIV/0!</v>
      </c>
      <c r="I12" s="204"/>
      <c r="J12" s="300" t="e">
        <f>ROUNDUP((H12),0)</f>
        <v>#DIV/0!</v>
      </c>
    </row>
    <row r="13" spans="1:13" ht="13.5" customHeight="1" thickBot="1">
      <c r="B13" s="204"/>
      <c r="C13" s="204"/>
      <c r="D13" s="204"/>
      <c r="E13" s="204"/>
      <c r="F13" s="204"/>
      <c r="G13" s="204"/>
      <c r="H13" s="204"/>
      <c r="I13" s="204"/>
      <c r="J13" s="204"/>
      <c r="K13" s="204"/>
      <c r="L13" s="204"/>
      <c r="M13" s="206"/>
    </row>
    <row r="14" spans="1:13" ht="30" customHeight="1" thickBot="1">
      <c r="A14" s="851" t="s">
        <v>181</v>
      </c>
      <c r="B14" s="852"/>
      <c r="C14" s="852"/>
      <c r="D14" s="852"/>
      <c r="E14" s="852"/>
      <c r="F14" s="852"/>
      <c r="G14" s="852"/>
      <c r="H14" s="852"/>
      <c r="I14" s="852"/>
      <c r="J14" s="852"/>
      <c r="K14" s="852"/>
      <c r="L14" s="852"/>
      <c r="M14" s="853"/>
    </row>
    <row r="15" spans="1:13" s="188" customFormat="1" ht="45.75" customHeight="1" thickBot="1">
      <c r="A15" s="935" t="s">
        <v>182</v>
      </c>
      <c r="B15" s="935"/>
      <c r="C15" s="935"/>
      <c r="D15" s="935"/>
      <c r="E15" s="935"/>
      <c r="F15" s="935"/>
      <c r="G15" s="935"/>
      <c r="H15" s="935"/>
      <c r="I15" s="935"/>
      <c r="J15" s="935"/>
      <c r="K15" s="935"/>
      <c r="L15" s="935"/>
      <c r="M15" s="935"/>
    </row>
    <row r="16" spans="1:13" ht="30" customHeight="1" thickBot="1">
      <c r="A16" s="930" t="s">
        <v>206</v>
      </c>
      <c r="B16" s="931"/>
      <c r="C16" s="931"/>
      <c r="D16" s="931"/>
      <c r="E16" s="931"/>
      <c r="F16" s="931"/>
      <c r="G16" s="931"/>
      <c r="H16" s="931"/>
      <c r="I16" s="931"/>
      <c r="J16" s="931"/>
      <c r="K16" s="931"/>
      <c r="L16" s="931"/>
      <c r="M16" s="932"/>
    </row>
    <row r="17" spans="1:13" ht="26.25" customHeight="1">
      <c r="A17" s="282"/>
      <c r="B17" s="175"/>
      <c r="C17" s="175"/>
      <c r="D17" s="175"/>
      <c r="E17" s="175"/>
      <c r="F17" s="175"/>
      <c r="G17" s="175"/>
      <c r="H17" s="175"/>
      <c r="I17" s="175"/>
      <c r="J17" s="175"/>
      <c r="K17" s="175"/>
      <c r="L17" s="175"/>
      <c r="M17" s="301"/>
    </row>
    <row r="18" spans="1:13" ht="15.75">
      <c r="A18" s="175"/>
      <c r="B18" s="302" t="s">
        <v>193</v>
      </c>
      <c r="C18" s="303"/>
      <c r="D18" s="304">
        <f>'Fiche structure'!B28</f>
        <v>0</v>
      </c>
      <c r="E18" s="175"/>
      <c r="F18" s="175" t="s">
        <v>83</v>
      </c>
      <c r="G18" s="175"/>
      <c r="H18" s="175"/>
      <c r="I18" s="175"/>
      <c r="J18" s="175"/>
      <c r="K18" s="175"/>
      <c r="L18" s="175"/>
      <c r="M18" s="301"/>
    </row>
    <row r="19" spans="1:13" ht="15.75">
      <c r="A19" s="175"/>
      <c r="B19" s="175"/>
      <c r="C19" s="175" t="s">
        <v>198</v>
      </c>
      <c r="D19" s="304">
        <f>'Fiche structure'!B24</f>
        <v>0</v>
      </c>
      <c r="E19" s="175"/>
      <c r="F19" s="175"/>
      <c r="G19" s="175"/>
      <c r="H19" s="175"/>
      <c r="I19" s="175"/>
      <c r="J19" s="175"/>
      <c r="K19" s="175"/>
      <c r="L19" s="175"/>
      <c r="M19" s="301"/>
    </row>
    <row r="20" spans="1:13" ht="15.75">
      <c r="A20" s="175"/>
      <c r="B20" s="175"/>
      <c r="C20" s="175" t="s">
        <v>199</v>
      </c>
      <c r="D20" s="304">
        <f>D18</f>
        <v>0</v>
      </c>
      <c r="E20" s="175"/>
      <c r="F20" s="175"/>
      <c r="G20" s="175"/>
      <c r="H20" s="175"/>
      <c r="I20" s="175"/>
      <c r="J20" s="175"/>
      <c r="K20" s="175"/>
      <c r="L20" s="175"/>
      <c r="M20" s="301"/>
    </row>
    <row r="21" spans="1:13" ht="30" customHeight="1">
      <c r="A21" s="282"/>
      <c r="B21" s="175"/>
      <c r="C21" s="175"/>
      <c r="D21" s="305"/>
      <c r="E21" s="175"/>
      <c r="F21" s="175"/>
      <c r="G21" s="175"/>
      <c r="H21" s="175"/>
      <c r="I21" s="175"/>
      <c r="J21" s="175"/>
      <c r="K21" s="175"/>
      <c r="L21" s="175"/>
      <c r="M21" s="301"/>
    </row>
    <row r="22" spans="1:13" ht="15" customHeight="1">
      <c r="A22" s="282"/>
      <c r="B22" s="175" t="s">
        <v>194</v>
      </c>
      <c r="C22" s="175"/>
      <c r="D22" s="306">
        <f>'Fiche structure'!B19</f>
        <v>170</v>
      </c>
      <c r="E22" s="175"/>
      <c r="F22" s="175" t="s">
        <v>360</v>
      </c>
      <c r="G22" s="175"/>
      <c r="H22" s="175"/>
      <c r="I22" s="175"/>
      <c r="J22" s="175"/>
      <c r="K22" s="175"/>
      <c r="L22" s="175"/>
      <c r="M22" s="301"/>
    </row>
    <row r="23" spans="1:13" ht="15" customHeight="1">
      <c r="A23" s="175"/>
      <c r="B23" s="175" t="s">
        <v>200</v>
      </c>
      <c r="C23" s="175"/>
      <c r="D23" s="307">
        <f>ROUNDUP('récap général '!L16,2)</f>
        <v>0</v>
      </c>
      <c r="E23" s="175"/>
      <c r="F23" s="175" t="s">
        <v>253</v>
      </c>
      <c r="G23" s="175"/>
      <c r="H23" s="175"/>
      <c r="I23" s="175"/>
      <c r="J23" s="175"/>
      <c r="K23" s="175" t="e">
        <f>D22*D23*H10</f>
        <v>#DIV/0!</v>
      </c>
      <c r="L23" s="175"/>
      <c r="M23" s="301"/>
    </row>
    <row r="24" spans="1:13" ht="30" customHeight="1">
      <c r="A24" s="175"/>
      <c r="B24" s="175"/>
      <c r="C24" s="308"/>
      <c r="D24" s="305"/>
      <c r="E24" s="175"/>
      <c r="F24" s="175"/>
      <c r="G24" s="175"/>
      <c r="H24" s="175"/>
      <c r="I24" s="175"/>
      <c r="J24" s="175"/>
      <c r="K24" s="175"/>
      <c r="L24" s="175"/>
      <c r="M24" s="301"/>
    </row>
    <row r="25" spans="1:13" ht="36" customHeight="1">
      <c r="A25" s="282"/>
      <c r="B25" s="175"/>
      <c r="C25" s="175"/>
      <c r="D25" s="451" t="e">
        <f>ROUNDUP(D22*D23*H10,0)</f>
        <v>#DIV/0!</v>
      </c>
      <c r="E25" s="175"/>
      <c r="F25" s="309" t="s">
        <v>254</v>
      </c>
      <c r="G25" s="175"/>
      <c r="H25" s="175"/>
      <c r="I25" s="175"/>
      <c r="J25" s="175"/>
      <c r="K25" s="175"/>
      <c r="L25" s="175"/>
      <c r="M25" s="301"/>
    </row>
    <row r="26" spans="1:13" ht="13.5" thickBot="1">
      <c r="D26" s="189"/>
      <c r="M26" s="187"/>
    </row>
    <row r="27" spans="1:13" ht="30" customHeight="1" thickBot="1">
      <c r="A27" s="851" t="s">
        <v>183</v>
      </c>
      <c r="B27" s="933"/>
      <c r="C27" s="933"/>
      <c r="D27" s="933"/>
      <c r="E27" s="933"/>
      <c r="F27" s="933"/>
      <c r="G27" s="933"/>
      <c r="H27" s="933"/>
      <c r="I27" s="933"/>
      <c r="J27" s="933"/>
      <c r="K27" s="933"/>
      <c r="L27" s="933"/>
      <c r="M27" s="934"/>
    </row>
    <row r="28" spans="1:13" ht="21" customHeight="1">
      <c r="A28" s="311"/>
      <c r="B28" s="310"/>
      <c r="C28" s="310"/>
      <c r="D28" s="310"/>
      <c r="E28" s="310"/>
      <c r="F28" s="310"/>
      <c r="G28" s="310"/>
      <c r="H28" s="310"/>
      <c r="I28" s="310"/>
      <c r="J28" s="310"/>
      <c r="K28" s="310"/>
      <c r="L28" s="310"/>
      <c r="M28" s="310"/>
    </row>
    <row r="29" spans="1:13" ht="24.95" customHeight="1">
      <c r="A29" s="186" t="s">
        <v>195</v>
      </c>
      <c r="B29" s="312" t="e">
        <f>'Fiche structure'!B39</f>
        <v>#DIV/0!</v>
      </c>
      <c r="D29" s="189"/>
      <c r="M29" s="187"/>
    </row>
    <row r="30" spans="1:13" ht="24.95" customHeight="1">
      <c r="A30" s="186" t="s">
        <v>80</v>
      </c>
      <c r="B30" s="312" t="e">
        <f>'Fiche structure'!C39</f>
        <v>#DIV/0!</v>
      </c>
      <c r="D30" s="189"/>
      <c r="M30" s="187"/>
    </row>
    <row r="31" spans="1:13" ht="24.95" customHeight="1">
      <c r="A31" s="186" t="s">
        <v>196</v>
      </c>
      <c r="B31" s="312" t="e">
        <f>'Fiche structure'!D39</f>
        <v>#DIV/0!</v>
      </c>
      <c r="D31" s="189"/>
      <c r="M31" s="187"/>
    </row>
    <row r="32" spans="1:13" ht="24.95" customHeight="1">
      <c r="A32" s="273" t="s">
        <v>82</v>
      </c>
      <c r="B32" s="313" t="e">
        <f>B29+B30+B31</f>
        <v>#DIV/0!</v>
      </c>
      <c r="C32" s="183"/>
      <c r="D32" s="189"/>
      <c r="M32" s="187"/>
    </row>
    <row r="33" spans="1:13" ht="20.100000000000001" customHeight="1" thickBot="1">
      <c r="A33" s="273"/>
      <c r="B33" s="281"/>
      <c r="C33" s="183"/>
      <c r="D33" s="189"/>
      <c r="M33" s="187"/>
    </row>
    <row r="34" spans="1:13" ht="30" customHeight="1" thickBot="1">
      <c r="A34" s="851" t="s">
        <v>207</v>
      </c>
      <c r="B34" s="933"/>
      <c r="C34" s="933"/>
      <c r="D34" s="933"/>
      <c r="E34" s="933"/>
      <c r="F34" s="933"/>
      <c r="G34" s="933"/>
      <c r="H34" s="933"/>
      <c r="I34" s="933"/>
      <c r="J34" s="933"/>
      <c r="K34" s="933"/>
      <c r="L34" s="933"/>
      <c r="M34" s="934"/>
    </row>
    <row r="35" spans="1:13" ht="20.100000000000001" customHeight="1">
      <c r="A35" s="190"/>
      <c r="B35" s="191"/>
      <c r="C35" s="191"/>
      <c r="D35" s="314"/>
      <c r="E35" s="104"/>
      <c r="F35" s="104"/>
      <c r="G35" s="104"/>
      <c r="H35" s="104"/>
      <c r="I35" s="104"/>
      <c r="J35" s="104"/>
      <c r="K35" s="104"/>
      <c r="L35" s="104"/>
      <c r="M35" s="315"/>
    </row>
    <row r="36" spans="1:13" ht="20.100000000000001" customHeight="1">
      <c r="A36" s="104"/>
      <c r="B36" s="302" t="s">
        <v>197</v>
      </c>
      <c r="C36" s="303"/>
      <c r="D36" s="307">
        <f>D38</f>
        <v>0</v>
      </c>
      <c r="E36" s="104"/>
      <c r="F36" s="175" t="s">
        <v>83</v>
      </c>
      <c r="G36" s="175"/>
      <c r="H36" s="175"/>
      <c r="I36" s="175"/>
      <c r="J36" s="175"/>
      <c r="K36" s="104"/>
      <c r="L36" s="104"/>
      <c r="M36" s="315"/>
    </row>
    <row r="37" spans="1:13" ht="20.100000000000001" customHeight="1">
      <c r="A37" s="104"/>
      <c r="B37" s="175"/>
      <c r="C37" s="175" t="s">
        <v>198</v>
      </c>
      <c r="D37" s="307">
        <f>'Fiche structure'!G24</f>
        <v>0</v>
      </c>
      <c r="E37" s="175"/>
      <c r="F37" s="104"/>
      <c r="G37" s="104"/>
      <c r="H37" s="104"/>
      <c r="I37" s="104"/>
      <c r="J37" s="104"/>
      <c r="K37" s="104"/>
      <c r="L37" s="104"/>
      <c r="M37" s="315"/>
    </row>
    <row r="38" spans="1:13" ht="20.100000000000001" customHeight="1">
      <c r="A38" s="104"/>
      <c r="B38" s="175"/>
      <c r="C38" s="175" t="s">
        <v>199</v>
      </c>
      <c r="D38" s="307">
        <f>'Fiche structure'!G28</f>
        <v>0</v>
      </c>
      <c r="E38" s="175"/>
      <c r="F38" s="104"/>
      <c r="G38" s="104"/>
      <c r="H38" s="104"/>
      <c r="I38" s="104"/>
      <c r="J38" s="104"/>
      <c r="K38" s="104"/>
      <c r="L38" s="104"/>
      <c r="M38" s="315"/>
    </row>
    <row r="39" spans="1:13" ht="20.100000000000001" customHeight="1">
      <c r="A39" s="104"/>
      <c r="B39" s="175"/>
      <c r="C39" s="175"/>
      <c r="D39" s="305"/>
      <c r="E39" s="175"/>
      <c r="F39" s="104"/>
      <c r="G39" s="104"/>
      <c r="H39" s="104"/>
      <c r="I39" s="104"/>
      <c r="J39" s="104"/>
      <c r="K39" s="104"/>
      <c r="L39" s="104"/>
      <c r="M39" s="315"/>
    </row>
    <row r="40" spans="1:13" ht="20.100000000000001" customHeight="1">
      <c r="A40" s="104"/>
      <c r="B40" s="175" t="s">
        <v>194</v>
      </c>
      <c r="C40" s="306"/>
      <c r="D40" s="306">
        <f>'Fiche structure'!B19</f>
        <v>170</v>
      </c>
      <c r="E40" s="175"/>
      <c r="F40" s="175" t="s">
        <v>360</v>
      </c>
      <c r="G40" s="175"/>
      <c r="H40" s="175"/>
      <c r="I40" s="175"/>
      <c r="J40" s="104"/>
      <c r="K40" s="104"/>
      <c r="L40" s="104"/>
      <c r="M40" s="315"/>
    </row>
    <row r="41" spans="1:13" ht="20.100000000000001" customHeight="1">
      <c r="A41" s="104"/>
      <c r="B41" s="175" t="s">
        <v>200</v>
      </c>
      <c r="C41" s="316"/>
      <c r="D41" s="451">
        <f>ROUNDUP('récap général '!L16,2)</f>
        <v>0</v>
      </c>
      <c r="E41" s="175"/>
      <c r="F41" s="175" t="s">
        <v>253</v>
      </c>
      <c r="G41" s="175"/>
      <c r="H41" s="175"/>
      <c r="I41" s="175"/>
      <c r="J41" s="104"/>
      <c r="K41" s="104"/>
      <c r="L41" s="104"/>
      <c r="M41" s="315"/>
    </row>
    <row r="42" spans="1:13" ht="20.100000000000001" customHeight="1">
      <c r="A42" s="104"/>
      <c r="B42" s="175"/>
      <c r="C42" s="317"/>
      <c r="D42" s="305"/>
      <c r="E42" s="175"/>
      <c r="F42" s="104"/>
      <c r="G42" s="104"/>
      <c r="H42" s="104"/>
      <c r="I42" s="104"/>
      <c r="J42" s="104"/>
      <c r="K42" s="104"/>
      <c r="L42" s="104"/>
      <c r="M42" s="315"/>
    </row>
    <row r="43" spans="1:13" ht="20.100000000000001" customHeight="1">
      <c r="A43" s="104"/>
      <c r="B43" s="939"/>
      <c r="C43" s="175"/>
      <c r="D43" s="451" t="e">
        <f>D40*D41*H11</f>
        <v>#DIV/0!</v>
      </c>
      <c r="E43" s="175"/>
      <c r="F43" s="309" t="s">
        <v>255</v>
      </c>
      <c r="G43" s="175"/>
      <c r="H43" s="104"/>
      <c r="I43" s="104"/>
      <c r="J43" s="104"/>
      <c r="K43" s="104"/>
      <c r="L43" s="104"/>
      <c r="M43" s="315"/>
    </row>
    <row r="44" spans="1:13" ht="20.100000000000001" customHeight="1">
      <c r="A44" s="104"/>
      <c r="B44" s="939"/>
      <c r="C44" s="175"/>
      <c r="D44" s="318"/>
      <c r="E44" s="175"/>
      <c r="F44" s="309"/>
      <c r="G44" s="175"/>
      <c r="H44" s="104"/>
      <c r="I44" s="104"/>
      <c r="J44" s="104"/>
      <c r="K44" s="104"/>
      <c r="L44" s="104"/>
      <c r="M44" s="315"/>
    </row>
    <row r="45" spans="1:13" ht="20.100000000000001" customHeight="1" thickBot="1">
      <c r="A45" s="104"/>
      <c r="B45" s="319"/>
      <c r="C45" s="104"/>
      <c r="D45" s="314"/>
      <c r="E45" s="104"/>
      <c r="F45" s="104"/>
      <c r="G45" s="104"/>
      <c r="H45" s="104"/>
      <c r="I45" s="104"/>
      <c r="J45" s="104"/>
      <c r="K45" s="104"/>
      <c r="L45" s="104"/>
      <c r="M45" s="315"/>
    </row>
    <row r="46" spans="1:13" ht="30" customHeight="1" thickBot="1">
      <c r="A46" s="851" t="s">
        <v>184</v>
      </c>
      <c r="B46" s="933"/>
      <c r="C46" s="933"/>
      <c r="D46" s="933"/>
      <c r="E46" s="933"/>
      <c r="F46" s="933"/>
      <c r="G46" s="933"/>
      <c r="H46" s="933"/>
      <c r="I46" s="933"/>
      <c r="J46" s="933"/>
      <c r="K46" s="933"/>
      <c r="L46" s="933"/>
      <c r="M46" s="934"/>
    </row>
    <row r="47" spans="1:13" ht="13.5" customHeight="1">
      <c r="A47" s="311"/>
      <c r="B47" s="310"/>
      <c r="C47" s="310"/>
      <c r="D47" s="310"/>
      <c r="E47" s="310"/>
      <c r="F47" s="310"/>
      <c r="G47" s="310"/>
      <c r="H47" s="310"/>
      <c r="I47" s="310"/>
      <c r="J47" s="310"/>
      <c r="K47" s="310"/>
      <c r="L47" s="310"/>
      <c r="M47" s="310"/>
    </row>
    <row r="48" spans="1:13" ht="24.95" customHeight="1">
      <c r="A48" s="186" t="s">
        <v>195</v>
      </c>
      <c r="B48" s="208" t="e">
        <f>'Fiche structure'!B40</f>
        <v>#DIV/0!</v>
      </c>
      <c r="D48" s="189"/>
      <c r="M48" s="187"/>
    </row>
    <row r="49" spans="1:13" ht="24.95" customHeight="1">
      <c r="A49" s="186" t="s">
        <v>80</v>
      </c>
      <c r="B49" s="208" t="e">
        <f>'Fiche structure'!C40</f>
        <v>#DIV/0!</v>
      </c>
      <c r="D49" s="189"/>
      <c r="M49" s="187"/>
    </row>
    <row r="50" spans="1:13" ht="24.95" customHeight="1">
      <c r="A50" s="186" t="s">
        <v>196</v>
      </c>
      <c r="B50" s="208" t="e">
        <f>'Fiche structure'!D40</f>
        <v>#DIV/0!</v>
      </c>
      <c r="D50" s="189"/>
      <c r="M50" s="187"/>
    </row>
    <row r="51" spans="1:13" ht="24.95" customHeight="1">
      <c r="A51" s="273" t="s">
        <v>82</v>
      </c>
      <c r="B51" s="281" t="e">
        <f>B48+B49+B50</f>
        <v>#DIV/0!</v>
      </c>
      <c r="D51" s="189"/>
      <c r="M51" s="187"/>
    </row>
    <row r="52" spans="1:13">
      <c r="A52" s="1"/>
      <c r="B52" s="215"/>
      <c r="D52" s="189"/>
      <c r="M52" s="187"/>
    </row>
    <row r="53" spans="1:13">
      <c r="B53" s="192"/>
      <c r="D53" s="189"/>
      <c r="M53" s="187"/>
    </row>
    <row r="54" spans="1:13">
      <c r="B54" s="192"/>
      <c r="D54" s="189"/>
      <c r="M54" s="187"/>
    </row>
    <row r="55" spans="1:13">
      <c r="D55" s="193"/>
      <c r="E55" s="193"/>
      <c r="F55" s="193"/>
    </row>
  </sheetData>
  <sheetProtection password="CF70" sheet="1" objects="1" scenarios="1"/>
  <mergeCells count="14">
    <mergeCell ref="G2:J2"/>
    <mergeCell ref="A16:M16"/>
    <mergeCell ref="A27:M27"/>
    <mergeCell ref="A15:M15"/>
    <mergeCell ref="A46:M46"/>
    <mergeCell ref="A34:M34"/>
    <mergeCell ref="D10:E10"/>
    <mergeCell ref="F10:G10"/>
    <mergeCell ref="B2:D2"/>
    <mergeCell ref="B43:B44"/>
    <mergeCell ref="A5:M5"/>
    <mergeCell ref="A4:M4"/>
    <mergeCell ref="A8:M8"/>
    <mergeCell ref="A14:M14"/>
  </mergeCells>
  <pageMargins left="0.18" right="0.22" top="0.71" bottom="0.43" header="0.4921259845" footer="0.4921259845"/>
  <pageSetup paperSize="9" scale="55" orientation="portrait" r:id="rId1"/>
  <headerFooter alignWithMargins="0">
    <oddFooter>&amp;LCaf de l'Aisne - Action Sociale&amp;R&amp;F - &amp;A</oddFooter>
  </headerFooter>
  <drawing r:id="rId2"/>
</worksheet>
</file>

<file path=xl/worksheets/sheet17.xml><?xml version="1.0" encoding="utf-8"?>
<worksheet xmlns="http://schemas.openxmlformats.org/spreadsheetml/2006/main" xmlns:r="http://schemas.openxmlformats.org/officeDocument/2006/relationships">
  <sheetPr codeName="Feuil19"/>
  <dimension ref="A2:S114"/>
  <sheetViews>
    <sheetView zoomScale="75" zoomScaleNormal="75" workbookViewId="0">
      <selection activeCell="G13" sqref="G13"/>
    </sheetView>
  </sheetViews>
  <sheetFormatPr baseColWidth="10" defaultRowHeight="12.75"/>
  <cols>
    <col min="1" max="1" width="57.28515625" style="2" customWidth="1"/>
    <col min="2" max="2" width="25.7109375" style="2" customWidth="1"/>
    <col min="3" max="3" width="31.140625" style="2" customWidth="1"/>
    <col min="4" max="4" width="25.5703125" style="2" customWidth="1"/>
    <col min="5" max="5" width="30.28515625" style="2" customWidth="1"/>
    <col min="6" max="6" width="11.42578125" style="2"/>
    <col min="7" max="7" width="19.5703125" style="2" customWidth="1"/>
    <col min="8" max="8" width="12.7109375" style="2" customWidth="1"/>
    <col min="9" max="9" width="11.42578125" style="2"/>
    <col min="10" max="10" width="31.5703125" style="2" customWidth="1"/>
    <col min="11" max="11" width="22.42578125" style="2" customWidth="1"/>
    <col min="12" max="12" width="20.28515625" style="2" customWidth="1"/>
    <col min="13" max="13" width="22.42578125" style="2" customWidth="1"/>
    <col min="14" max="18" width="11.42578125" style="2"/>
    <col min="19" max="19" width="11.7109375" style="2" bestFit="1" customWidth="1"/>
    <col min="20" max="16384" width="11.42578125" style="2"/>
  </cols>
  <sheetData>
    <row r="2" spans="1:16" ht="25.5" customHeight="1"/>
    <row r="3" spans="1:16" ht="33.75" customHeight="1">
      <c r="A3" s="288" t="s">
        <v>119</v>
      </c>
      <c r="B3" s="948" t="str">
        <f>+'Etat annuel des Présences'!D4</f>
        <v/>
      </c>
      <c r="C3" s="948"/>
      <c r="D3" s="948"/>
      <c r="F3" s="896" t="s">
        <v>120</v>
      </c>
      <c r="G3" s="942"/>
      <c r="H3" s="929" t="str">
        <f>'Etat annuel des Présences'!D16</f>
        <v/>
      </c>
      <c r="I3" s="813"/>
      <c r="J3" s="813"/>
      <c r="K3" s="813"/>
    </row>
    <row r="4" spans="1:16" ht="21" customHeight="1">
      <c r="B4" s="194"/>
      <c r="C4" s="194"/>
      <c r="D4" s="194"/>
      <c r="G4" s="87"/>
      <c r="H4" s="87"/>
      <c r="I4" s="87"/>
    </row>
    <row r="5" spans="1:16" ht="15">
      <c r="A5" s="204" t="s">
        <v>361</v>
      </c>
      <c r="B5" s="204"/>
      <c r="C5" s="204"/>
      <c r="D5" s="204"/>
      <c r="E5" s="204"/>
      <c r="F5" s="321"/>
      <c r="G5" s="321"/>
      <c r="H5" s="321"/>
      <c r="I5" s="321"/>
      <c r="J5" s="321"/>
      <c r="K5" s="123"/>
      <c r="L5" s="123"/>
      <c r="M5" s="123"/>
      <c r="N5" s="123"/>
      <c r="O5" s="123"/>
      <c r="P5" s="123"/>
    </row>
    <row r="6" spans="1:16" ht="9" customHeight="1">
      <c r="A6" s="204"/>
      <c r="B6" s="204"/>
      <c r="C6" s="204"/>
      <c r="D6" s="204"/>
      <c r="E6" s="204"/>
      <c r="F6" s="321"/>
      <c r="G6" s="321"/>
      <c r="H6" s="321"/>
      <c r="I6" s="321"/>
      <c r="J6" s="321"/>
      <c r="K6" s="123"/>
      <c r="L6" s="123"/>
      <c r="M6" s="123"/>
      <c r="N6" s="123"/>
      <c r="O6" s="123"/>
      <c r="P6" s="123"/>
    </row>
    <row r="7" spans="1:16" ht="9" customHeight="1">
      <c r="A7" s="204"/>
      <c r="B7" s="204"/>
      <c r="C7" s="204"/>
      <c r="D7" s="204"/>
      <c r="E7" s="204"/>
      <c r="F7" s="321"/>
      <c r="G7" s="321"/>
      <c r="H7" s="321"/>
      <c r="I7" s="321"/>
      <c r="J7" s="321"/>
      <c r="K7" s="123"/>
      <c r="L7" s="123"/>
      <c r="M7" s="123"/>
      <c r="N7" s="123"/>
      <c r="O7" s="123"/>
      <c r="P7" s="123"/>
    </row>
    <row r="8" spans="1:16" ht="29.25" customHeight="1">
      <c r="A8" s="322" t="s">
        <v>362</v>
      </c>
      <c r="B8" s="323">
        <f>B28+G28</f>
        <v>0</v>
      </c>
      <c r="C8" s="324"/>
      <c r="D8" s="325"/>
      <c r="E8" s="326"/>
      <c r="F8" s="321"/>
      <c r="G8" s="321"/>
      <c r="H8" s="321"/>
      <c r="I8" s="321"/>
      <c r="J8" s="321"/>
      <c r="K8" s="123"/>
      <c r="L8" s="123"/>
      <c r="M8" s="123"/>
      <c r="N8" s="123"/>
      <c r="O8" s="123"/>
      <c r="P8" s="123"/>
    </row>
    <row r="9" spans="1:16" ht="20.25" customHeight="1">
      <c r="A9" s="204"/>
      <c r="B9" s="327"/>
      <c r="C9" s="324"/>
      <c r="D9" s="325"/>
      <c r="E9" s="325"/>
      <c r="F9" s="321"/>
      <c r="G9" s="321"/>
      <c r="H9" s="321"/>
      <c r="I9" s="321"/>
      <c r="J9" s="321"/>
      <c r="K9" s="123"/>
      <c r="L9" s="123"/>
      <c r="M9" s="123"/>
      <c r="N9" s="123"/>
      <c r="O9" s="123"/>
      <c r="P9" s="123"/>
    </row>
    <row r="10" spans="1:16" ht="26.25" customHeight="1">
      <c r="A10" s="322" t="s">
        <v>363</v>
      </c>
      <c r="B10" s="323">
        <f>G28</f>
        <v>0</v>
      </c>
      <c r="C10" s="324"/>
      <c r="D10" s="950"/>
      <c r="E10" s="950"/>
      <c r="F10" s="950"/>
      <c r="G10" s="950"/>
      <c r="H10" s="950"/>
      <c r="I10" s="950"/>
      <c r="J10" s="950"/>
      <c r="K10" s="123"/>
      <c r="L10" s="123"/>
      <c r="M10" s="123"/>
      <c r="N10" s="123"/>
      <c r="O10" s="123"/>
      <c r="P10" s="123"/>
    </row>
    <row r="11" spans="1:16" ht="20.25" customHeight="1">
      <c r="A11" s="204"/>
      <c r="B11" s="327"/>
      <c r="C11" s="324"/>
      <c r="D11" s="328"/>
      <c r="E11" s="328"/>
      <c r="F11" s="328"/>
      <c r="G11" s="328"/>
      <c r="H11" s="328"/>
      <c r="I11" s="328"/>
      <c r="J11" s="328"/>
      <c r="K11" s="123"/>
      <c r="L11" s="123"/>
      <c r="M11" s="123"/>
      <c r="N11" s="123"/>
      <c r="O11" s="123"/>
      <c r="P11" s="123"/>
    </row>
    <row r="12" spans="1:16" ht="26.25" customHeight="1">
      <c r="A12" s="322" t="s">
        <v>364</v>
      </c>
      <c r="B12" s="329" t="e">
        <f>'récap général '!D31-B14</f>
        <v>#DIV/0!</v>
      </c>
      <c r="C12" s="287"/>
      <c r="D12" s="330"/>
      <c r="E12" s="328"/>
      <c r="F12" s="328"/>
      <c r="G12" s="328"/>
      <c r="H12" s="328"/>
      <c r="I12" s="328"/>
      <c r="J12" s="328"/>
      <c r="K12" s="123"/>
      <c r="L12" s="123"/>
      <c r="M12" s="123"/>
      <c r="N12" s="123"/>
      <c r="O12" s="123"/>
      <c r="P12" s="123"/>
    </row>
    <row r="13" spans="1:16" ht="20.25" customHeight="1">
      <c r="A13" s="204"/>
      <c r="B13" s="327"/>
      <c r="C13" s="324"/>
      <c r="D13" s="331"/>
      <c r="E13" s="328"/>
      <c r="F13" s="328"/>
      <c r="G13" s="328"/>
      <c r="H13" s="328"/>
      <c r="I13" s="328"/>
      <c r="J13" s="328"/>
      <c r="K13" s="123"/>
      <c r="L13" s="123"/>
      <c r="M13" s="123"/>
      <c r="N13" s="123"/>
      <c r="O13" s="123"/>
      <c r="P13" s="123"/>
    </row>
    <row r="14" spans="1:16" ht="32.1" customHeight="1">
      <c r="A14" s="322" t="s">
        <v>365</v>
      </c>
      <c r="B14" s="323" t="e">
        <f>ROUNDUP((B10/'récap général '!I8/'récap général '!C18),0)</f>
        <v>#DIV/0!</v>
      </c>
      <c r="C14" s="287"/>
      <c r="D14" s="332"/>
      <c r="E14" s="204"/>
      <c r="F14" s="321"/>
      <c r="G14" s="321"/>
      <c r="H14" s="321"/>
      <c r="I14" s="321"/>
      <c r="J14" s="321"/>
      <c r="K14" s="123"/>
      <c r="L14" s="123"/>
      <c r="M14" s="123"/>
      <c r="N14" s="123"/>
      <c r="O14" s="123"/>
      <c r="P14" s="123"/>
    </row>
    <row r="15" spans="1:16" ht="20.25" customHeight="1">
      <c r="A15" s="91"/>
      <c r="B15" s="268"/>
      <c r="C15" s="269"/>
      <c r="D15" s="270"/>
      <c r="E15" s="103"/>
      <c r="F15" s="123"/>
      <c r="G15" s="123"/>
      <c r="H15" s="123"/>
      <c r="I15" s="123"/>
      <c r="J15" s="123"/>
      <c r="K15" s="123"/>
      <c r="L15" s="123"/>
      <c r="M15" s="123"/>
      <c r="N15" s="123"/>
      <c r="O15" s="123"/>
      <c r="P15" s="123"/>
    </row>
    <row r="16" spans="1:16" ht="3" customHeight="1" thickBot="1">
      <c r="A16" s="949"/>
      <c r="B16" s="949"/>
      <c r="C16" s="184"/>
      <c r="O16" s="103"/>
      <c r="P16" s="103"/>
    </row>
    <row r="17" spans="1:15" ht="30" customHeight="1" thickBot="1">
      <c r="A17" s="993" t="s">
        <v>434</v>
      </c>
      <c r="B17" s="994"/>
      <c r="C17" s="994"/>
      <c r="D17" s="994"/>
      <c r="E17" s="995"/>
      <c r="F17" s="995"/>
      <c r="G17" s="995"/>
      <c r="H17" s="995"/>
      <c r="I17" s="995"/>
      <c r="J17" s="995"/>
      <c r="K17" s="995"/>
      <c r="L17" s="995"/>
      <c r="M17" s="995"/>
      <c r="N17" s="995"/>
      <c r="O17" s="996"/>
    </row>
    <row r="18" spans="1:15" ht="8.25" customHeight="1">
      <c r="A18" s="195"/>
      <c r="B18" s="195"/>
      <c r="C18" s="195"/>
      <c r="D18" s="195"/>
    </row>
    <row r="19" spans="1:15" ht="39.950000000000003" customHeight="1">
      <c r="A19" s="333" t="s">
        <v>60</v>
      </c>
      <c r="B19" s="334">
        <f>'récap général '!I8</f>
        <v>170</v>
      </c>
      <c r="C19" s="333"/>
      <c r="D19" s="342"/>
      <c r="E19" s="204"/>
      <c r="F19" s="204"/>
      <c r="G19" s="204"/>
      <c r="H19" s="204"/>
      <c r="I19" s="204"/>
      <c r="J19" s="204"/>
      <c r="K19" s="204"/>
      <c r="L19" s="204"/>
      <c r="M19" s="204"/>
      <c r="N19" s="204"/>
    </row>
    <row r="20" spans="1:15" ht="20.25" customHeight="1">
      <c r="A20" s="333"/>
      <c r="B20" s="335"/>
      <c r="C20" s="333"/>
      <c r="D20" s="342"/>
      <c r="E20" s="204"/>
      <c r="F20" s="204"/>
      <c r="G20" s="204"/>
      <c r="H20" s="204"/>
      <c r="I20" s="204"/>
      <c r="J20" s="204"/>
      <c r="K20" s="204"/>
      <c r="L20" s="204"/>
      <c r="M20" s="204"/>
      <c r="N20" s="204"/>
    </row>
    <row r="21" spans="1:15" ht="39.950000000000003" customHeight="1">
      <c r="A21" s="336" t="s">
        <v>61</v>
      </c>
      <c r="B21" s="323">
        <f>'récap général '!L16</f>
        <v>0</v>
      </c>
      <c r="C21" s="336"/>
      <c r="D21" s="343"/>
      <c r="E21" s="204"/>
      <c r="F21" s="204"/>
      <c r="G21" s="204"/>
      <c r="H21" s="204"/>
      <c r="I21" s="204"/>
      <c r="J21" s="204"/>
      <c r="K21" s="204"/>
      <c r="L21" s="204"/>
      <c r="M21" s="204"/>
      <c r="N21" s="204"/>
    </row>
    <row r="22" spans="1:15" ht="20.25" customHeight="1" thickBot="1">
      <c r="A22" s="336"/>
      <c r="B22" s="344"/>
      <c r="C22" s="336"/>
      <c r="D22" s="343"/>
      <c r="E22" s="204"/>
      <c r="F22" s="204"/>
      <c r="G22" s="204"/>
      <c r="H22" s="204"/>
      <c r="I22" s="204"/>
      <c r="J22" s="204"/>
      <c r="K22" s="204"/>
      <c r="L22" s="204"/>
      <c r="M22" s="204"/>
      <c r="N22" s="204"/>
    </row>
    <row r="23" spans="1:15" ht="35.1" customHeight="1" thickBot="1">
      <c r="A23" s="951" t="s">
        <v>62</v>
      </c>
      <c r="B23" s="952"/>
      <c r="C23" s="204"/>
      <c r="D23" s="951" t="s">
        <v>69</v>
      </c>
      <c r="E23" s="953"/>
      <c r="F23" s="953"/>
      <c r="G23" s="952"/>
      <c r="H23" s="204"/>
      <c r="I23" s="204"/>
      <c r="J23" s="204"/>
      <c r="K23" s="204"/>
      <c r="L23" s="204"/>
      <c r="M23" s="204"/>
      <c r="N23" s="204"/>
    </row>
    <row r="24" spans="1:15" ht="35.1" customHeight="1" thickBot="1">
      <c r="A24" s="337" t="s">
        <v>63</v>
      </c>
      <c r="B24" s="338">
        <f>ROUND(SUM(B25:B27),0)</f>
        <v>0</v>
      </c>
      <c r="C24" s="204"/>
      <c r="D24" s="954" t="s">
        <v>63</v>
      </c>
      <c r="E24" s="955"/>
      <c r="F24" s="956"/>
      <c r="G24" s="338">
        <f>ROUND(SUM(G25:G27),0)</f>
        <v>0</v>
      </c>
      <c r="H24" s="204"/>
      <c r="I24" s="204"/>
      <c r="J24" s="204"/>
      <c r="K24" s="204"/>
      <c r="L24" s="204"/>
      <c r="M24" s="204"/>
      <c r="N24" s="204"/>
    </row>
    <row r="25" spans="1:15" ht="35.1" customHeight="1" thickBot="1">
      <c r="A25" s="339" t="s">
        <v>64</v>
      </c>
      <c r="B25" s="340">
        <f>'Etat annuel des Présences'!P44+'Etat annuel des Présences'!P48</f>
        <v>0</v>
      </c>
      <c r="C25" s="204"/>
      <c r="D25" s="943" t="s">
        <v>64</v>
      </c>
      <c r="E25" s="944"/>
      <c r="F25" s="945"/>
      <c r="G25" s="340">
        <f>'Etat annuel des Présences'!P52</f>
        <v>0</v>
      </c>
      <c r="H25" s="204"/>
      <c r="I25" s="946" t="s">
        <v>256</v>
      </c>
      <c r="J25" s="947"/>
      <c r="K25" s="947"/>
      <c r="L25" s="947"/>
      <c r="M25" s="947"/>
      <c r="N25" s="947"/>
    </row>
    <row r="26" spans="1:15" ht="35.1" customHeight="1" thickBot="1">
      <c r="A26" s="339" t="s">
        <v>65</v>
      </c>
      <c r="B26" s="340">
        <f>'Etat annuel des Présences'!P45+'Etat annuel des Présences'!P49</f>
        <v>0</v>
      </c>
      <c r="C26" s="204"/>
      <c r="D26" s="943" t="s">
        <v>65</v>
      </c>
      <c r="E26" s="944"/>
      <c r="F26" s="945"/>
      <c r="G26" s="340">
        <f>'Etat annuel des Présences'!P53</f>
        <v>0</v>
      </c>
      <c r="H26" s="204"/>
      <c r="I26" s="947"/>
      <c r="J26" s="947"/>
      <c r="K26" s="947"/>
      <c r="L26" s="947"/>
      <c r="M26" s="947"/>
      <c r="N26" s="947"/>
    </row>
    <row r="27" spans="1:15" ht="35.1" customHeight="1" thickBot="1">
      <c r="A27" s="339" t="s">
        <v>66</v>
      </c>
      <c r="B27" s="340">
        <f>'Etat annuel des Présences'!P46+'Etat annuel des Présences'!P50</f>
        <v>0</v>
      </c>
      <c r="C27" s="204"/>
      <c r="D27" s="943" t="s">
        <v>66</v>
      </c>
      <c r="E27" s="944"/>
      <c r="F27" s="945"/>
      <c r="G27" s="340">
        <f>'Etat annuel des Présences'!P54</f>
        <v>0</v>
      </c>
      <c r="H27" s="204"/>
      <c r="I27" s="947"/>
      <c r="J27" s="947"/>
      <c r="K27" s="947"/>
      <c r="L27" s="947"/>
      <c r="M27" s="947"/>
      <c r="N27" s="947"/>
    </row>
    <row r="28" spans="1:15" ht="35.1" customHeight="1" thickBot="1">
      <c r="A28" s="341" t="s">
        <v>67</v>
      </c>
      <c r="B28" s="338">
        <f>ROUND(SUM(B29:B31),0)</f>
        <v>0</v>
      </c>
      <c r="C28" s="204"/>
      <c r="D28" s="954" t="s">
        <v>70</v>
      </c>
      <c r="E28" s="955"/>
      <c r="F28" s="957"/>
      <c r="G28" s="338">
        <f>ROUND(SUM(G29:G31),0)</f>
        <v>0</v>
      </c>
      <c r="H28" s="204"/>
      <c r="I28" s="947"/>
      <c r="J28" s="947"/>
      <c r="K28" s="947"/>
      <c r="L28" s="947"/>
      <c r="M28" s="947"/>
      <c r="N28" s="947"/>
    </row>
    <row r="29" spans="1:15" ht="35.1" customHeight="1" thickBot="1">
      <c r="A29" s="339" t="s">
        <v>64</v>
      </c>
      <c r="B29" s="340">
        <f>'Etat annuel des Présences'!P57+'Etat annuel des Présences'!P61</f>
        <v>0</v>
      </c>
      <c r="C29" s="204"/>
      <c r="D29" s="943" t="s">
        <v>64</v>
      </c>
      <c r="E29" s="944"/>
      <c r="F29" s="945"/>
      <c r="G29" s="340">
        <f>'Etat annuel des Présences'!P65</f>
        <v>0</v>
      </c>
      <c r="H29" s="204"/>
      <c r="I29" s="947"/>
      <c r="J29" s="947"/>
      <c r="K29" s="947"/>
      <c r="L29" s="947"/>
      <c r="M29" s="947"/>
      <c r="N29" s="947"/>
    </row>
    <row r="30" spans="1:15" ht="35.1" customHeight="1" thickBot="1">
      <c r="A30" s="339" t="s">
        <v>65</v>
      </c>
      <c r="B30" s="340">
        <f>'Etat annuel des Présences'!P58+'Etat annuel des Présences'!P62</f>
        <v>0</v>
      </c>
      <c r="C30" s="204"/>
      <c r="D30" s="943" t="s">
        <v>65</v>
      </c>
      <c r="E30" s="944"/>
      <c r="F30" s="945"/>
      <c r="G30" s="340">
        <f>'Etat annuel des Présences'!P66</f>
        <v>0</v>
      </c>
      <c r="H30" s="204"/>
      <c r="I30" s="204"/>
      <c r="J30" s="204"/>
      <c r="K30" s="204"/>
      <c r="L30" s="204"/>
      <c r="M30" s="204"/>
      <c r="N30" s="204"/>
    </row>
    <row r="31" spans="1:15" ht="35.1" customHeight="1" thickBot="1">
      <c r="A31" s="339" t="s">
        <v>66</v>
      </c>
      <c r="B31" s="340">
        <f>'Etat annuel des Présences'!P59+'Etat annuel des Présences'!P63</f>
        <v>0</v>
      </c>
      <c r="C31" s="204"/>
      <c r="D31" s="943" t="s">
        <v>66</v>
      </c>
      <c r="E31" s="944"/>
      <c r="F31" s="945"/>
      <c r="G31" s="340">
        <f>'Etat annuel des Présences'!P67</f>
        <v>0</v>
      </c>
      <c r="H31" s="204"/>
      <c r="I31" s="204"/>
      <c r="J31" s="204"/>
      <c r="K31" s="204"/>
      <c r="L31" s="204"/>
      <c r="M31" s="204"/>
      <c r="N31" s="204"/>
    </row>
    <row r="32" spans="1:15" ht="35.1" customHeight="1" thickBot="1">
      <c r="A32" s="341" t="s">
        <v>68</v>
      </c>
      <c r="B32" s="338">
        <f>SUM(B33:B35)</f>
        <v>0</v>
      </c>
      <c r="C32" s="204"/>
      <c r="D32" s="204"/>
      <c r="E32" s="204"/>
      <c r="F32" s="204"/>
      <c r="G32" s="204"/>
      <c r="H32" s="204"/>
      <c r="I32" s="204"/>
      <c r="J32" s="204"/>
      <c r="K32" s="204"/>
      <c r="L32" s="204"/>
      <c r="M32" s="204"/>
      <c r="N32" s="204"/>
    </row>
    <row r="33" spans="1:15" ht="35.1" customHeight="1" thickBot="1">
      <c r="A33" s="339" t="s">
        <v>64</v>
      </c>
      <c r="B33" s="340">
        <f>'Etat annuel des Présences'!P70+'Etat annuel des Présences'!P73</f>
        <v>0</v>
      </c>
      <c r="C33" s="204"/>
      <c r="D33" s="204"/>
      <c r="E33" s="204"/>
      <c r="F33" s="204"/>
      <c r="G33" s="204"/>
      <c r="H33" s="204"/>
      <c r="I33" s="204"/>
      <c r="J33" s="204"/>
      <c r="K33" s="204"/>
      <c r="L33" s="204"/>
      <c r="M33" s="204"/>
      <c r="N33" s="204"/>
    </row>
    <row r="34" spans="1:15" ht="35.1" customHeight="1" thickBot="1">
      <c r="A34" s="339" t="s">
        <v>65</v>
      </c>
      <c r="B34" s="340">
        <f>'Etat annuel des Présences'!P71+'Etat annuel des Présences'!P74</f>
        <v>0</v>
      </c>
      <c r="C34" s="345" t="s">
        <v>366</v>
      </c>
      <c r="D34" s="204"/>
      <c r="E34" s="346"/>
      <c r="F34" s="346"/>
      <c r="G34" s="346"/>
      <c r="H34" s="346"/>
      <c r="I34" s="346"/>
      <c r="J34" s="346"/>
      <c r="K34" s="346"/>
      <c r="L34" s="346"/>
      <c r="M34" s="204"/>
      <c r="N34" s="204"/>
    </row>
    <row r="35" spans="1:15" ht="35.1" customHeight="1" thickBot="1">
      <c r="A35" s="339" t="s">
        <v>66</v>
      </c>
      <c r="B35" s="340">
        <f>'Etat annuel des Présences'!P72+'Etat annuel des Présences'!P75</f>
        <v>0</v>
      </c>
      <c r="C35" s="204"/>
      <c r="D35" s="204"/>
      <c r="E35" s="204"/>
      <c r="F35" s="204"/>
      <c r="G35" s="204"/>
      <c r="H35" s="204"/>
      <c r="I35" s="204"/>
      <c r="J35" s="204"/>
      <c r="K35" s="204"/>
      <c r="L35" s="204"/>
      <c r="M35" s="204"/>
      <c r="N35" s="204"/>
    </row>
    <row r="36" spans="1:15" ht="19.5" customHeight="1">
      <c r="A36" s="347"/>
      <c r="B36" s="203"/>
      <c r="C36" s="204"/>
      <c r="D36" s="204"/>
      <c r="E36" s="204"/>
      <c r="F36" s="204"/>
      <c r="G36" s="204"/>
      <c r="H36" s="204"/>
      <c r="I36" s="204"/>
      <c r="J36" s="204"/>
      <c r="K36" s="204"/>
      <c r="L36" s="204"/>
      <c r="M36" s="204"/>
      <c r="N36" s="204"/>
    </row>
    <row r="37" spans="1:15" ht="24.95" customHeight="1" thickBot="1">
      <c r="A37" s="275"/>
      <c r="B37" s="276"/>
      <c r="C37" s="274"/>
      <c r="D37" s="274"/>
      <c r="E37" s="274"/>
      <c r="F37" s="274"/>
      <c r="G37" s="274"/>
      <c r="H37" s="274"/>
      <c r="I37" s="274"/>
      <c r="J37" s="274"/>
      <c r="K37" s="274"/>
      <c r="L37" s="274"/>
      <c r="M37" s="274"/>
      <c r="N37" s="274"/>
    </row>
    <row r="38" spans="1:15" ht="46.5" customHeight="1" thickBot="1">
      <c r="A38" s="348" t="s">
        <v>260</v>
      </c>
      <c r="B38" s="349" t="s">
        <v>34</v>
      </c>
      <c r="C38" s="348" t="s">
        <v>186</v>
      </c>
      <c r="D38" s="349" t="s">
        <v>187</v>
      </c>
      <c r="E38" s="350"/>
      <c r="F38" s="277"/>
      <c r="G38" s="274"/>
      <c r="H38" s="274"/>
      <c r="I38" s="274"/>
      <c r="J38" s="274"/>
      <c r="K38" s="274"/>
      <c r="L38" s="274"/>
      <c r="M38" s="274"/>
      <c r="N38" s="274"/>
    </row>
    <row r="39" spans="1:15" ht="35.1" customHeight="1">
      <c r="A39" s="351" t="s">
        <v>261</v>
      </c>
      <c r="B39" s="352" t="e">
        <f>IF(D39+C39&gt;0,E39-(D39+C39),ROUNDUP((B29/B28),2))</f>
        <v>#DIV/0!</v>
      </c>
      <c r="C39" s="353" t="e">
        <f>ROUND((B30/B28),4)</f>
        <v>#DIV/0!</v>
      </c>
      <c r="D39" s="353" t="e">
        <f>ROUND((B31/B28),4)</f>
        <v>#DIV/0!</v>
      </c>
      <c r="E39" s="354">
        <v>1</v>
      </c>
      <c r="F39" s="278"/>
      <c r="G39" s="274"/>
      <c r="H39" s="274"/>
      <c r="I39" s="274"/>
      <c r="J39" s="274"/>
      <c r="K39" s="274"/>
      <c r="L39" s="274"/>
      <c r="M39" s="274"/>
      <c r="N39" s="274"/>
    </row>
    <row r="40" spans="1:15" ht="35.1" customHeight="1">
      <c r="A40" s="355" t="s">
        <v>262</v>
      </c>
      <c r="B40" s="352" t="e">
        <f>IF(D40+C40&gt;0,E40-(D40+C40),ROUNDUP((G29/G28),2))</f>
        <v>#DIV/0!</v>
      </c>
      <c r="C40" s="353" t="e">
        <f>ROUNDUP((G30/G28),4)</f>
        <v>#DIV/0!</v>
      </c>
      <c r="D40" s="353" t="e">
        <f>ROUNDUP((G31/G28),4)</f>
        <v>#DIV/0!</v>
      </c>
      <c r="E40" s="354">
        <v>1</v>
      </c>
      <c r="F40" s="274"/>
      <c r="G40" s="274"/>
      <c r="H40" s="274"/>
      <c r="I40" s="274"/>
      <c r="J40" s="274"/>
      <c r="K40" s="274"/>
      <c r="L40" s="274"/>
      <c r="M40" s="274"/>
      <c r="N40" s="274"/>
    </row>
    <row r="41" spans="1:15" ht="24.95" customHeight="1" thickBot="1">
      <c r="A41" s="275"/>
      <c r="B41" s="276"/>
      <c r="C41" s="274"/>
      <c r="D41" s="274"/>
      <c r="E41" s="274"/>
      <c r="F41" s="274"/>
      <c r="G41" s="274"/>
      <c r="H41" s="274"/>
      <c r="I41" s="274"/>
      <c r="J41" s="274"/>
      <c r="K41" s="274"/>
      <c r="L41" s="274"/>
      <c r="M41" s="274"/>
      <c r="N41" s="274"/>
    </row>
    <row r="42" spans="1:15" ht="29.25" customHeight="1" thickBot="1">
      <c r="A42" s="993" t="s">
        <v>201</v>
      </c>
      <c r="B42" s="994"/>
      <c r="C42" s="994"/>
      <c r="D42" s="994"/>
      <c r="E42" s="994"/>
      <c r="F42" s="994"/>
      <c r="G42" s="994"/>
      <c r="H42" s="994"/>
      <c r="I42" s="994"/>
      <c r="J42" s="994"/>
      <c r="K42" s="997"/>
      <c r="L42" s="997"/>
      <c r="M42" s="997"/>
      <c r="N42" s="997"/>
      <c r="O42" s="998"/>
    </row>
    <row r="43" spans="1:15" s="6" customFormat="1" ht="17.25" customHeight="1">
      <c r="A43" s="356"/>
      <c r="B43" s="356"/>
      <c r="C43" s="356"/>
      <c r="D43" s="356"/>
      <c r="E43" s="356"/>
      <c r="F43" s="356"/>
      <c r="G43" s="356"/>
      <c r="H43" s="356"/>
      <c r="I43" s="356"/>
      <c r="J43" s="356"/>
      <c r="K43" s="357"/>
      <c r="L43" s="357"/>
      <c r="M43" s="357"/>
      <c r="N43" s="357"/>
      <c r="O43" s="357"/>
    </row>
    <row r="44" spans="1:15" ht="16.5" customHeight="1">
      <c r="A44" s="204"/>
      <c r="B44" s="203"/>
      <c r="C44" s="204"/>
      <c r="D44" s="204"/>
      <c r="E44" s="204"/>
      <c r="F44" s="358" t="s">
        <v>81</v>
      </c>
      <c r="G44" s="358"/>
      <c r="H44" s="358"/>
      <c r="I44" s="358"/>
      <c r="J44" s="204"/>
      <c r="K44" s="204"/>
      <c r="L44" s="279"/>
      <c r="M44" s="279"/>
      <c r="N44" s="279"/>
      <c r="O44" s="279"/>
    </row>
    <row r="45" spans="1:15" ht="36" customHeight="1">
      <c r="A45" s="359" t="s">
        <v>368</v>
      </c>
      <c r="B45" s="312" t="e">
        <f>B24/B28</f>
        <v>#DIV/0!</v>
      </c>
      <c r="C45" s="360" t="e">
        <f>IF(B45&lt;85%,"explication ","ok")</f>
        <v>#DIV/0!</v>
      </c>
      <c r="D45" s="361" t="e">
        <f>IF(B45&gt;100%,"explication ","")</f>
        <v>#DIV/0!</v>
      </c>
      <c r="E45" s="204"/>
      <c r="F45" s="440"/>
      <c r="G45" s="441"/>
      <c r="H45" s="441"/>
      <c r="I45" s="441"/>
      <c r="J45" s="441"/>
      <c r="K45" s="442"/>
      <c r="L45" s="274"/>
      <c r="M45" s="279"/>
      <c r="N45" s="279"/>
      <c r="O45" s="279"/>
    </row>
    <row r="46" spans="1:15" ht="35.25" customHeight="1">
      <c r="A46" s="359" t="s">
        <v>185</v>
      </c>
      <c r="B46" s="312" t="e">
        <f>G24/G28</f>
        <v>#DIV/0!</v>
      </c>
      <c r="C46" s="360" t="e">
        <f>IF(B46&lt;85%,"explication ","ok")</f>
        <v>#DIV/0!</v>
      </c>
      <c r="D46" s="361" t="e">
        <f>IF(B46&gt;100%,"explication ","")</f>
        <v>#DIV/0!</v>
      </c>
      <c r="E46" s="204"/>
      <c r="F46" s="443"/>
      <c r="G46" s="444"/>
      <c r="H46" s="444"/>
      <c r="I46" s="444"/>
      <c r="J46" s="444"/>
      <c r="K46" s="445"/>
      <c r="L46" s="274"/>
      <c r="M46" s="279"/>
      <c r="N46" s="279"/>
      <c r="O46" s="279"/>
    </row>
    <row r="47" spans="1:15" ht="6.75" customHeight="1">
      <c r="A47" s="347"/>
      <c r="B47" s="203"/>
      <c r="C47" s="204"/>
      <c r="D47" s="204"/>
      <c r="E47" s="204"/>
      <c r="F47" s="443"/>
      <c r="G47" s="444"/>
      <c r="H47" s="444"/>
      <c r="I47" s="444"/>
      <c r="J47" s="444"/>
      <c r="K47" s="445"/>
      <c r="L47" s="274"/>
      <c r="M47" s="279"/>
      <c r="N47" s="279"/>
      <c r="O47" s="279"/>
    </row>
    <row r="48" spans="1:15" ht="11.25" customHeight="1">
      <c r="A48" s="347"/>
      <c r="B48" s="204"/>
      <c r="C48" s="204"/>
      <c r="D48" s="204"/>
      <c r="E48" s="204"/>
      <c r="F48" s="443"/>
      <c r="G48" s="444"/>
      <c r="H48" s="444"/>
      <c r="I48" s="444"/>
      <c r="J48" s="444"/>
      <c r="K48" s="445"/>
      <c r="L48" s="274"/>
      <c r="M48" s="279"/>
      <c r="N48" s="279"/>
      <c r="O48" s="279"/>
    </row>
    <row r="49" spans="1:16" ht="7.5" customHeight="1">
      <c r="A49" s="347"/>
      <c r="B49" s="203"/>
      <c r="C49" s="204"/>
      <c r="D49" s="204"/>
      <c r="E49" s="204"/>
      <c r="F49" s="443"/>
      <c r="G49" s="444"/>
      <c r="H49" s="444"/>
      <c r="I49" s="444"/>
      <c r="J49" s="444"/>
      <c r="K49" s="445"/>
      <c r="L49" s="274"/>
      <c r="M49" s="279"/>
      <c r="N49" s="279"/>
      <c r="O49" s="279"/>
    </row>
    <row r="50" spans="1:16" ht="5.25" customHeight="1">
      <c r="A50" s="958" t="s">
        <v>369</v>
      </c>
      <c r="B50" s="958"/>
      <c r="C50" s="958"/>
      <c r="D50" s="204"/>
      <c r="E50" s="204"/>
      <c r="F50" s="443"/>
      <c r="G50" s="444"/>
      <c r="H50" s="444"/>
      <c r="I50" s="444"/>
      <c r="J50" s="444"/>
      <c r="K50" s="445"/>
      <c r="L50" s="274"/>
      <c r="M50" s="279"/>
      <c r="N50" s="279"/>
      <c r="O50" s="279"/>
    </row>
    <row r="51" spans="1:16" ht="19.899999999999999" customHeight="1">
      <c r="A51" s="958"/>
      <c r="B51" s="958"/>
      <c r="C51" s="958"/>
      <c r="D51" s="204"/>
      <c r="E51" s="204"/>
      <c r="F51" s="443"/>
      <c r="G51" s="444"/>
      <c r="H51" s="444"/>
      <c r="I51" s="444"/>
      <c r="J51" s="444"/>
      <c r="K51" s="445"/>
      <c r="L51" s="274"/>
      <c r="M51" s="279"/>
      <c r="N51" s="279"/>
      <c r="O51" s="279"/>
    </row>
    <row r="52" spans="1:16" ht="19.899999999999999" customHeight="1">
      <c r="A52" s="958"/>
      <c r="B52" s="958"/>
      <c r="C52" s="958"/>
      <c r="D52" s="204"/>
      <c r="E52" s="204"/>
      <c r="F52" s="443"/>
      <c r="G52" s="444"/>
      <c r="H52" s="444"/>
      <c r="I52" s="444"/>
      <c r="J52" s="444"/>
      <c r="K52" s="445"/>
      <c r="L52" s="274"/>
      <c r="M52" s="279"/>
      <c r="N52" s="279"/>
      <c r="O52" s="279"/>
    </row>
    <row r="53" spans="1:16" ht="12.75" customHeight="1">
      <c r="A53" s="958"/>
      <c r="B53" s="958"/>
      <c r="C53" s="958"/>
      <c r="D53" s="204"/>
      <c r="E53" s="362"/>
      <c r="F53" s="446"/>
      <c r="G53" s="208"/>
      <c r="H53" s="208"/>
      <c r="I53" s="444"/>
      <c r="J53" s="444"/>
      <c r="K53" s="445"/>
      <c r="L53" s="274"/>
      <c r="M53" s="279"/>
      <c r="N53" s="279"/>
      <c r="O53" s="279"/>
    </row>
    <row r="54" spans="1:16" ht="19.899999999999999" customHeight="1">
      <c r="A54" s="958" t="s">
        <v>370</v>
      </c>
      <c r="B54" s="958"/>
      <c r="C54" s="958"/>
      <c r="D54" s="204"/>
      <c r="E54" s="204"/>
      <c r="F54" s="443"/>
      <c r="G54" s="444"/>
      <c r="H54" s="444"/>
      <c r="I54" s="444"/>
      <c r="J54" s="444"/>
      <c r="K54" s="445"/>
      <c r="L54" s="274"/>
      <c r="M54" s="279"/>
      <c r="N54" s="279"/>
      <c r="O54" s="279"/>
    </row>
    <row r="55" spans="1:16" ht="16.5" customHeight="1">
      <c r="A55" s="958"/>
      <c r="B55" s="958"/>
      <c r="C55" s="958"/>
      <c r="D55" s="204"/>
      <c r="E55" s="204"/>
      <c r="F55" s="447"/>
      <c r="G55" s="448"/>
      <c r="H55" s="448"/>
      <c r="I55" s="448"/>
      <c r="J55" s="448"/>
      <c r="K55" s="449"/>
      <c r="L55" s="274"/>
      <c r="M55" s="279"/>
      <c r="N55" s="279"/>
      <c r="O55" s="279"/>
    </row>
    <row r="56" spans="1:16" ht="14.25" customHeight="1" thickBot="1">
      <c r="A56" s="204"/>
      <c r="B56" s="204"/>
      <c r="C56" s="204"/>
      <c r="D56" s="204"/>
      <c r="E56" s="204"/>
      <c r="F56" s="204"/>
      <c r="G56" s="204"/>
      <c r="H56" s="204"/>
      <c r="I56" s="204"/>
      <c r="J56" s="204"/>
      <c r="K56" s="204"/>
    </row>
    <row r="57" spans="1:16" ht="29.25" customHeight="1" thickBot="1">
      <c r="A57" s="965" t="s">
        <v>257</v>
      </c>
      <c r="B57" s="966"/>
      <c r="C57" s="966"/>
      <c r="D57" s="966"/>
      <c r="E57" s="966"/>
      <c r="F57" s="966"/>
      <c r="G57" s="966"/>
      <c r="H57" s="966"/>
      <c r="I57" s="966"/>
      <c r="J57" s="966"/>
      <c r="K57" s="966"/>
      <c r="L57" s="966"/>
      <c r="M57" s="966"/>
      <c r="N57" s="966"/>
      <c r="O57" s="967"/>
      <c r="P57" s="280"/>
    </row>
    <row r="58" spans="1:16" ht="19.5" customHeight="1">
      <c r="A58" s="363"/>
      <c r="B58" s="413"/>
      <c r="C58" s="413"/>
      <c r="D58" s="413"/>
      <c r="E58" s="413"/>
      <c r="F58" s="413"/>
      <c r="G58" s="413"/>
      <c r="H58" s="413"/>
      <c r="I58" s="413"/>
      <c r="J58" s="413"/>
      <c r="K58" s="413"/>
      <c r="L58" s="413"/>
      <c r="M58" s="413"/>
      <c r="N58" s="413"/>
      <c r="O58" s="413"/>
      <c r="P58" s="364"/>
    </row>
    <row r="59" spans="1:16" ht="29.1" customHeight="1">
      <c r="A59" s="144" t="s">
        <v>37</v>
      </c>
      <c r="B59" s="144"/>
      <c r="C59" s="144"/>
      <c r="D59" s="365"/>
      <c r="E59" s="365"/>
      <c r="F59" s="144"/>
      <c r="G59" s="144"/>
      <c r="H59" s="144"/>
      <c r="I59" s="366"/>
      <c r="J59" s="367"/>
      <c r="K59" s="366"/>
      <c r="L59" s="368"/>
      <c r="M59" s="366"/>
      <c r="N59" s="366"/>
      <c r="O59" s="144"/>
      <c r="P59" s="144"/>
    </row>
    <row r="60" spans="1:16" ht="29.1" customHeight="1">
      <c r="A60" s="369" t="s">
        <v>35</v>
      </c>
      <c r="B60" s="144"/>
      <c r="C60" s="144" t="s">
        <v>22</v>
      </c>
      <c r="D60" s="365">
        <v>100</v>
      </c>
      <c r="E60" s="365"/>
      <c r="F60" s="365" t="s">
        <v>31</v>
      </c>
      <c r="G60" s="110" t="s">
        <v>188</v>
      </c>
      <c r="H60" s="144"/>
      <c r="I60" s="144" t="s">
        <v>27</v>
      </c>
      <c r="J60" s="365"/>
      <c r="K60" s="144"/>
      <c r="L60" s="144"/>
      <c r="M60" s="144"/>
      <c r="N60" s="144"/>
      <c r="O60" s="144"/>
      <c r="P60" s="144"/>
    </row>
    <row r="61" spans="1:16" ht="28.5" customHeight="1">
      <c r="A61" s="370">
        <f>B28+G28</f>
        <v>0</v>
      </c>
      <c r="B61" s="371"/>
      <c r="C61" s="144" t="s">
        <v>22</v>
      </c>
      <c r="D61" s="365">
        <v>100</v>
      </c>
      <c r="E61" s="365"/>
      <c r="F61" s="365" t="s">
        <v>31</v>
      </c>
      <c r="G61" s="372">
        <f>'récap général '!D23</f>
        <v>0</v>
      </c>
      <c r="H61" s="373"/>
      <c r="I61" s="144" t="s">
        <v>27</v>
      </c>
      <c r="J61" s="374" t="e">
        <f>A61/(G61*24)</f>
        <v>#DIV/0!</v>
      </c>
      <c r="K61" s="144"/>
      <c r="L61" s="144"/>
      <c r="M61" s="144"/>
      <c r="N61" s="144"/>
      <c r="O61" s="144"/>
      <c r="P61" s="144"/>
    </row>
    <row r="62" spans="1:16" ht="15" thickBot="1">
      <c r="A62" s="144"/>
      <c r="B62" s="144"/>
      <c r="C62" s="144"/>
      <c r="D62" s="144"/>
      <c r="E62" s="144"/>
      <c r="F62" s="144"/>
      <c r="G62" s="375"/>
      <c r="H62" s="144"/>
      <c r="I62" s="144"/>
      <c r="J62" s="144"/>
      <c r="K62" s="144"/>
      <c r="L62" s="144"/>
      <c r="M62" s="110"/>
      <c r="N62" s="110"/>
      <c r="O62" s="110"/>
      <c r="P62" s="110"/>
    </row>
    <row r="63" spans="1:16" ht="30" customHeight="1" thickBot="1">
      <c r="A63" s="951" t="s">
        <v>264</v>
      </c>
      <c r="B63" s="953"/>
      <c r="C63" s="953"/>
      <c r="D63" s="376"/>
      <c r="E63" s="297"/>
      <c r="F63" s="207"/>
      <c r="G63" s="207"/>
      <c r="H63" s="207"/>
      <c r="I63" s="951" t="s">
        <v>265</v>
      </c>
      <c r="J63" s="969"/>
      <c r="K63" s="969"/>
      <c r="L63" s="970"/>
      <c r="M63" s="204"/>
      <c r="N63" s="204"/>
      <c r="O63" s="204"/>
      <c r="P63" s="110"/>
    </row>
    <row r="64" spans="1:16" ht="30" customHeight="1">
      <c r="A64" s="377" t="s">
        <v>371</v>
      </c>
      <c r="B64" s="378"/>
      <c r="C64" s="379">
        <f>barèmes!C10</f>
        <v>6.73</v>
      </c>
      <c r="D64" s="380" t="s">
        <v>72</v>
      </c>
      <c r="E64" s="204"/>
      <c r="F64" s="204"/>
      <c r="G64" s="204"/>
      <c r="H64" s="204"/>
      <c r="I64" s="377" t="s">
        <v>371</v>
      </c>
      <c r="J64" s="378"/>
      <c r="K64" s="379">
        <f>barèmes!D10</f>
        <v>3.15</v>
      </c>
      <c r="L64" s="380" t="s">
        <v>72</v>
      </c>
      <c r="M64" s="204"/>
      <c r="N64" s="204"/>
      <c r="O64" s="204"/>
      <c r="P64" s="110"/>
    </row>
    <row r="65" spans="1:19" ht="30" customHeight="1">
      <c r="A65" s="972" t="s">
        <v>19</v>
      </c>
      <c r="B65" s="973"/>
      <c r="C65" s="381">
        <v>0.66</v>
      </c>
      <c r="D65" s="382"/>
      <c r="E65" s="204" t="s">
        <v>263</v>
      </c>
      <c r="F65" s="204"/>
      <c r="G65" s="204"/>
      <c r="H65" s="204"/>
      <c r="I65" s="972" t="s">
        <v>19</v>
      </c>
      <c r="J65" s="973"/>
      <c r="K65" s="381">
        <v>0.3</v>
      </c>
      <c r="L65" s="382"/>
      <c r="M65" s="204"/>
      <c r="N65" s="204"/>
      <c r="O65" s="204"/>
      <c r="P65" s="110"/>
    </row>
    <row r="66" spans="1:19" ht="30" customHeight="1">
      <c r="A66" s="972" t="s">
        <v>192</v>
      </c>
      <c r="B66" s="973"/>
      <c r="C66" s="383">
        <f>IF(barèmes!C10&lt;'Fiche structure'!E72,barèmes!C11,(E72*66)/100)</f>
        <v>4.4400000000000004</v>
      </c>
      <c r="D66" s="384" t="s">
        <v>72</v>
      </c>
      <c r="E66" s="385"/>
      <c r="F66" s="386"/>
      <c r="G66" s="204"/>
      <c r="H66" s="204"/>
      <c r="I66" s="972" t="s">
        <v>192</v>
      </c>
      <c r="J66" s="973"/>
      <c r="K66" s="383">
        <f>IF(barèmes!D10&lt;'Fiche structure'!E72,barèmes!D11,(E72*30)/100)</f>
        <v>0.95</v>
      </c>
      <c r="L66" s="384" t="s">
        <v>72</v>
      </c>
      <c r="M66" s="204"/>
      <c r="N66" s="204"/>
      <c r="O66" s="204"/>
      <c r="P66" s="110"/>
    </row>
    <row r="67" spans="1:19" ht="30" customHeight="1">
      <c r="A67" s="1004" t="s">
        <v>39</v>
      </c>
      <c r="B67" s="1005"/>
      <c r="C67" s="387">
        <f>barèmes!C12</f>
        <v>15.19</v>
      </c>
      <c r="D67" s="388" t="s">
        <v>72</v>
      </c>
      <c r="E67" s="385"/>
      <c r="F67" s="204"/>
      <c r="G67" s="204"/>
      <c r="H67" s="204"/>
      <c r="I67" s="974"/>
      <c r="J67" s="974"/>
      <c r="K67" s="389"/>
      <c r="L67" s="390"/>
      <c r="M67" s="204"/>
      <c r="N67" s="204"/>
      <c r="O67" s="204"/>
      <c r="P67" s="110"/>
    </row>
    <row r="68" spans="1:19" ht="30" customHeight="1">
      <c r="A68" s="204"/>
      <c r="B68" s="204"/>
      <c r="C68" s="204"/>
      <c r="D68" s="391"/>
      <c r="E68" s="391"/>
      <c r="F68" s="204"/>
      <c r="G68" s="204"/>
      <c r="H68" s="204"/>
      <c r="I68" s="204"/>
      <c r="J68" s="204"/>
      <c r="K68" s="204"/>
      <c r="L68" s="204"/>
      <c r="M68" s="204"/>
      <c r="N68" s="204"/>
      <c r="O68" s="204"/>
      <c r="P68" s="110"/>
    </row>
    <row r="69" spans="1:19" ht="30" customHeight="1">
      <c r="A69" s="392"/>
      <c r="B69" s="392"/>
      <c r="C69" s="393"/>
      <c r="D69" s="391"/>
      <c r="E69" s="391"/>
      <c r="F69" s="204"/>
      <c r="G69" s="204"/>
      <c r="H69" s="204"/>
      <c r="I69" s="204"/>
      <c r="J69" s="204"/>
      <c r="K69" s="204"/>
      <c r="L69" s="204"/>
      <c r="M69" s="204"/>
      <c r="N69" s="204"/>
      <c r="O69" s="204"/>
      <c r="P69" s="110"/>
    </row>
    <row r="70" spans="1:19" ht="33" customHeight="1">
      <c r="A70" s="1006" t="s">
        <v>36</v>
      </c>
      <c r="B70" s="1007"/>
      <c r="C70" s="961" t="s">
        <v>5</v>
      </c>
      <c r="D70" s="962"/>
      <c r="E70" s="394">
        <f>'Compte de résultat'!B74</f>
        <v>0</v>
      </c>
      <c r="F70" s="204"/>
      <c r="G70" s="968" t="s">
        <v>20</v>
      </c>
      <c r="H70" s="968"/>
      <c r="I70" s="968"/>
      <c r="J70" s="968"/>
      <c r="K70" s="971" t="s">
        <v>38</v>
      </c>
      <c r="L70" s="971"/>
      <c r="M70" s="971"/>
      <c r="N70" s="971"/>
      <c r="O70" s="971"/>
      <c r="P70" s="110"/>
    </row>
    <row r="71" spans="1:19" ht="38.25" customHeight="1">
      <c r="A71" s="1008"/>
      <c r="B71" s="1009"/>
      <c r="C71" s="959" t="s">
        <v>372</v>
      </c>
      <c r="D71" s="960"/>
      <c r="E71" s="395">
        <f>B24+G24</f>
        <v>0</v>
      </c>
      <c r="F71" s="204"/>
      <c r="G71" s="963" t="s">
        <v>45</v>
      </c>
      <c r="H71" s="963"/>
      <c r="I71" s="963"/>
      <c r="J71" s="963"/>
      <c r="K71" s="963" t="s">
        <v>40</v>
      </c>
      <c r="L71" s="963"/>
      <c r="M71" s="963"/>
      <c r="N71" s="963"/>
      <c r="O71" s="963"/>
      <c r="P71" s="110"/>
    </row>
    <row r="72" spans="1:19" ht="30" customHeight="1">
      <c r="A72" s="1010"/>
      <c r="B72" s="1011"/>
      <c r="C72" s="964" t="s">
        <v>21</v>
      </c>
      <c r="D72" s="960"/>
      <c r="E72" s="396" t="str">
        <f>IF(E71=0,"",E70/E71)</f>
        <v/>
      </c>
      <c r="F72" s="397"/>
      <c r="G72" s="963"/>
      <c r="H72" s="963"/>
      <c r="I72" s="963"/>
      <c r="J72" s="963"/>
      <c r="K72" s="963"/>
      <c r="L72" s="963"/>
      <c r="M72" s="963"/>
      <c r="N72" s="963"/>
      <c r="O72" s="963"/>
      <c r="P72" s="110"/>
    </row>
    <row r="73" spans="1:19" ht="28.5" customHeight="1">
      <c r="A73" s="398"/>
      <c r="B73" s="204"/>
      <c r="C73" s="204"/>
      <c r="D73" s="204"/>
      <c r="E73" s="204"/>
      <c r="F73" s="399"/>
      <c r="G73" s="981" t="str">
        <f>IF(E72&gt;=C64,"Plafond","Proratisation")</f>
        <v>Plafond</v>
      </c>
      <c r="H73" s="982"/>
      <c r="I73" s="982"/>
      <c r="J73" s="983"/>
      <c r="K73" s="984" t="str">
        <f>IF(E72&gt;=12.83,"Attention seuil d'exclusion atteint","ok seuil d'exclusion non atteint")</f>
        <v>Attention seuil d'exclusion atteint</v>
      </c>
      <c r="L73" s="985"/>
      <c r="M73" s="985"/>
      <c r="N73" s="985"/>
      <c r="O73" s="986"/>
      <c r="P73" s="144"/>
    </row>
    <row r="74" spans="1:19" ht="20.25" customHeight="1" thickBot="1">
      <c r="A74" s="204"/>
      <c r="B74" s="204"/>
      <c r="C74" s="204"/>
      <c r="D74" s="204"/>
      <c r="E74" s="204"/>
      <c r="F74" s="987"/>
      <c r="G74" s="987"/>
      <c r="H74" s="400"/>
      <c r="I74" s="400"/>
      <c r="J74" s="400"/>
      <c r="K74" s="400"/>
      <c r="L74" s="204"/>
      <c r="M74" s="207"/>
      <c r="N74" s="207"/>
      <c r="O74" s="391"/>
      <c r="P74" s="110"/>
    </row>
    <row r="75" spans="1:19" ht="29.25" customHeight="1" thickBot="1">
      <c r="A75" s="976" t="s">
        <v>258</v>
      </c>
      <c r="B75" s="977"/>
      <c r="C75" s="977"/>
      <c r="D75" s="977"/>
      <c r="E75" s="977"/>
      <c r="F75" s="977"/>
      <c r="G75" s="977"/>
      <c r="H75" s="977"/>
      <c r="I75" s="977"/>
      <c r="J75" s="977"/>
      <c r="K75" s="977"/>
      <c r="L75" s="977"/>
      <c r="M75" s="977"/>
      <c r="N75" s="977"/>
      <c r="O75" s="988"/>
      <c r="P75" s="401"/>
    </row>
    <row r="76" spans="1:19" s="6" customFormat="1" ht="20.25" customHeight="1">
      <c r="A76" s="436"/>
      <c r="B76" s="436"/>
      <c r="C76" s="436"/>
      <c r="D76" s="436"/>
      <c r="E76" s="436"/>
      <c r="F76" s="436"/>
      <c r="G76" s="436"/>
      <c r="H76" s="436"/>
      <c r="I76" s="436"/>
      <c r="J76" s="436"/>
      <c r="K76" s="436"/>
      <c r="L76" s="436"/>
      <c r="M76" s="436"/>
      <c r="N76" s="436"/>
      <c r="O76" s="436"/>
      <c r="P76" s="437"/>
    </row>
    <row r="77" spans="1:19" ht="29.1" customHeight="1" thickBot="1">
      <c r="A77" s="186" t="s">
        <v>189</v>
      </c>
      <c r="B77" s="207" t="s">
        <v>22</v>
      </c>
      <c r="C77" s="204"/>
      <c r="D77" s="186" t="s">
        <v>23</v>
      </c>
      <c r="E77" s="204"/>
      <c r="F77" s="207" t="s">
        <v>24</v>
      </c>
      <c r="G77" s="975" t="s">
        <v>25</v>
      </c>
      <c r="H77" s="989"/>
      <c r="I77" s="989"/>
      <c r="J77" s="207" t="s">
        <v>22</v>
      </c>
      <c r="K77" s="397" t="s">
        <v>26</v>
      </c>
      <c r="L77" s="207" t="s">
        <v>27</v>
      </c>
      <c r="M77" s="402"/>
      <c r="N77" s="204"/>
      <c r="O77" s="110"/>
      <c r="P77" s="110"/>
    </row>
    <row r="78" spans="1:19" ht="29.1" customHeight="1" thickBot="1">
      <c r="A78" s="403">
        <f>B28</f>
        <v>0</v>
      </c>
      <c r="B78" s="207" t="s">
        <v>22</v>
      </c>
      <c r="C78" s="204"/>
      <c r="D78" s="404">
        <f>IF(E72&lt;C64,E72*66%,C66)</f>
        <v>4.4400000000000004</v>
      </c>
      <c r="E78" s="207"/>
      <c r="F78" s="207" t="s">
        <v>24</v>
      </c>
      <c r="G78" s="1014">
        <f>B32</f>
        <v>0</v>
      </c>
      <c r="H78" s="989"/>
      <c r="I78" s="989"/>
      <c r="J78" s="207" t="s">
        <v>22</v>
      </c>
      <c r="K78" s="405" t="e">
        <f>B39</f>
        <v>#DIV/0!</v>
      </c>
      <c r="L78" s="207"/>
      <c r="M78" s="406" t="e">
        <f>((A78*D78)-G78)*K78</f>
        <v>#DIV/0!</v>
      </c>
      <c r="N78" s="407"/>
      <c r="O78" s="110"/>
      <c r="P78" s="110"/>
      <c r="S78" s="211"/>
    </row>
    <row r="79" spans="1:19" ht="14.25">
      <c r="A79" s="324">
        <f>A78*D78-G78</f>
        <v>0</v>
      </c>
      <c r="B79" s="324"/>
      <c r="C79" s="324"/>
      <c r="D79" s="324"/>
      <c r="E79" s="324"/>
      <c r="F79" s="324"/>
      <c r="G79" s="1015"/>
      <c r="H79" s="1016"/>
      <c r="I79" s="1015"/>
      <c r="J79" s="391"/>
      <c r="K79" s="207"/>
      <c r="L79" s="408"/>
      <c r="M79" s="206"/>
      <c r="N79" s="204"/>
      <c r="O79" s="110"/>
      <c r="P79" s="110"/>
    </row>
    <row r="80" spans="1:19" ht="18" customHeight="1">
      <c r="A80" s="409" t="s">
        <v>231</v>
      </c>
      <c r="B80" s="409"/>
      <c r="C80" s="204"/>
      <c r="D80" s="409"/>
      <c r="E80" s="409"/>
      <c r="F80" s="409"/>
      <c r="G80" s="409"/>
      <c r="H80" s="409"/>
      <c r="I80" s="409"/>
      <c r="J80" s="391"/>
      <c r="K80" s="410"/>
      <c r="L80" s="408"/>
      <c r="M80" s="204"/>
      <c r="N80" s="204"/>
      <c r="O80" s="110"/>
      <c r="P80" s="110"/>
    </row>
    <row r="81" spans="1:18" ht="19.5" customHeight="1">
      <c r="A81" s="980" t="s">
        <v>48</v>
      </c>
      <c r="B81" s="980"/>
      <c r="C81" s="980"/>
      <c r="D81" s="980"/>
      <c r="E81" s="980"/>
      <c r="F81" s="980"/>
      <c r="G81" s="980"/>
      <c r="H81" s="980"/>
      <c r="I81" s="980"/>
      <c r="J81" s="980"/>
      <c r="K81" s="980"/>
      <c r="L81" s="980"/>
      <c r="M81" s="204"/>
      <c r="N81" s="204"/>
      <c r="O81" s="110"/>
      <c r="P81" s="110"/>
    </row>
    <row r="82" spans="1:18" ht="19.5" customHeight="1" thickBot="1">
      <c r="A82" s="273"/>
      <c r="B82" s="273"/>
      <c r="C82" s="273"/>
      <c r="D82" s="273"/>
      <c r="E82" s="273"/>
      <c r="F82" s="273"/>
      <c r="G82" s="273"/>
      <c r="H82" s="273"/>
      <c r="I82" s="273"/>
      <c r="J82" s="273"/>
      <c r="K82" s="273"/>
      <c r="L82" s="273"/>
      <c r="M82" s="204"/>
      <c r="N82" s="204"/>
      <c r="O82" s="110"/>
      <c r="P82" s="110"/>
    </row>
    <row r="83" spans="1:18" ht="29.25" customHeight="1" thickBot="1">
      <c r="A83" s="976" t="s">
        <v>269</v>
      </c>
      <c r="B83" s="977"/>
      <c r="C83" s="977"/>
      <c r="D83" s="977"/>
      <c r="E83" s="977"/>
      <c r="F83" s="977"/>
      <c r="G83" s="977"/>
      <c r="H83" s="977"/>
      <c r="I83" s="977"/>
      <c r="J83" s="977"/>
      <c r="K83" s="977"/>
      <c r="L83" s="978"/>
      <c r="M83" s="978"/>
      <c r="N83" s="978"/>
      <c r="O83" s="979"/>
      <c r="P83" s="144"/>
    </row>
    <row r="84" spans="1:18" ht="20.25" customHeight="1">
      <c r="A84" s="412"/>
      <c r="B84" s="412"/>
      <c r="C84" s="412"/>
      <c r="D84" s="412"/>
      <c r="E84" s="412"/>
      <c r="F84" s="412"/>
      <c r="G84" s="412"/>
      <c r="H84" s="412"/>
      <c r="I84" s="412"/>
      <c r="J84" s="412"/>
      <c r="K84" s="412"/>
      <c r="L84" s="413"/>
      <c r="M84" s="413"/>
      <c r="N84" s="413"/>
      <c r="O84" s="413"/>
      <c r="P84" s="144"/>
    </row>
    <row r="85" spans="1:18" ht="30" customHeight="1" thickBot="1">
      <c r="A85" s="207" t="s">
        <v>28</v>
      </c>
      <c r="B85" s="207" t="s">
        <v>22</v>
      </c>
      <c r="C85" s="975" t="s">
        <v>367</v>
      </c>
      <c r="D85" s="975"/>
      <c r="E85" s="207"/>
      <c r="F85" s="207" t="s">
        <v>22</v>
      </c>
      <c r="G85" s="186" t="s">
        <v>29</v>
      </c>
      <c r="H85" s="204"/>
      <c r="I85" s="207" t="s">
        <v>30</v>
      </c>
      <c r="J85" s="186" t="s">
        <v>26</v>
      </c>
      <c r="K85" s="204" t="s">
        <v>27</v>
      </c>
      <c r="L85" s="414"/>
      <c r="M85" s="411"/>
      <c r="N85" s="1017"/>
      <c r="O85" s="1017"/>
      <c r="P85" s="1017"/>
    </row>
    <row r="86" spans="1:18" ht="30" customHeight="1" thickBot="1">
      <c r="A86" s="415">
        <v>3</v>
      </c>
      <c r="B86" s="207" t="s">
        <v>22</v>
      </c>
      <c r="C86" s="1013" t="e">
        <f>'saisie sias '!H12</f>
        <v>#DIV/0!</v>
      </c>
      <c r="D86" s="1013"/>
      <c r="E86" s="286"/>
      <c r="F86" s="391" t="s">
        <v>22</v>
      </c>
      <c r="G86" s="404">
        <f>D78</f>
        <v>4.4400000000000004</v>
      </c>
      <c r="H86" s="391"/>
      <c r="I86" s="392" t="s">
        <v>30</v>
      </c>
      <c r="J86" s="416" t="e">
        <f>B39</f>
        <v>#DIV/0!</v>
      </c>
      <c r="K86" s="414" t="s">
        <v>27</v>
      </c>
      <c r="L86" s="417" t="e">
        <f>A86*C86*G86*J86</f>
        <v>#DIV/0!</v>
      </c>
      <c r="M86" s="411"/>
      <c r="N86" s="411"/>
      <c r="O86" s="411"/>
      <c r="P86" s="418"/>
      <c r="R86" s="211"/>
    </row>
    <row r="87" spans="1:18" ht="20.25" customHeight="1" thickBot="1">
      <c r="A87" s="419"/>
      <c r="B87" s="420"/>
      <c r="C87" s="421"/>
      <c r="D87" s="421"/>
      <c r="E87" s="422"/>
      <c r="F87" s="423"/>
      <c r="G87" s="424"/>
      <c r="H87" s="423"/>
      <c r="I87" s="425"/>
      <c r="J87" s="426"/>
      <c r="K87" s="427"/>
      <c r="L87" s="428"/>
      <c r="M87" s="427"/>
      <c r="N87" s="411"/>
      <c r="O87" s="411"/>
      <c r="P87" s="418"/>
      <c r="R87" s="211"/>
    </row>
    <row r="88" spans="1:18" ht="29.25" customHeight="1" thickBot="1">
      <c r="A88" s="965" t="s">
        <v>270</v>
      </c>
      <c r="B88" s="1003"/>
      <c r="C88" s="1003"/>
      <c r="D88" s="1003"/>
      <c r="E88" s="1003"/>
      <c r="F88" s="1003"/>
      <c r="G88" s="1003"/>
      <c r="H88" s="1003"/>
      <c r="I88" s="1003"/>
      <c r="J88" s="1003"/>
      <c r="K88" s="1003"/>
      <c r="L88" s="1003"/>
      <c r="M88" s="966"/>
      <c r="N88" s="966"/>
      <c r="O88" s="967"/>
      <c r="P88" s="418"/>
    </row>
    <row r="89" spans="1:18" ht="20.25" customHeight="1" thickBot="1">
      <c r="A89" s="363"/>
      <c r="B89" s="363"/>
      <c r="C89" s="363"/>
      <c r="D89" s="363"/>
      <c r="E89" s="363"/>
      <c r="F89" s="363"/>
      <c r="G89" s="363"/>
      <c r="H89" s="363"/>
      <c r="I89" s="363"/>
      <c r="J89" s="363"/>
      <c r="K89" s="363"/>
      <c r="L89" s="363"/>
      <c r="M89" s="413"/>
      <c r="N89" s="429"/>
      <c r="O89" s="429"/>
      <c r="P89" s="418"/>
    </row>
    <row r="90" spans="1:18" ht="42" customHeight="1" thickBot="1">
      <c r="A90" s="407"/>
      <c r="B90" s="407"/>
      <c r="C90" s="407"/>
      <c r="D90" s="407"/>
      <c r="E90" s="999" t="e">
        <f>M78+L86</f>
        <v>#DIV/0!</v>
      </c>
      <c r="F90" s="1000"/>
      <c r="G90" s="1001"/>
      <c r="H90" s="407"/>
      <c r="I90" s="407"/>
      <c r="J90" s="407"/>
      <c r="K90" s="407"/>
      <c r="L90" s="407"/>
      <c r="M90" s="430"/>
      <c r="N90" s="430"/>
      <c r="O90" s="431"/>
      <c r="P90" s="418"/>
    </row>
    <row r="91" spans="1:18" ht="19.5" customHeight="1" thickBot="1">
      <c r="A91" s="144"/>
      <c r="B91" s="144"/>
      <c r="C91" s="144"/>
      <c r="D91" s="144"/>
      <c r="E91" s="144"/>
      <c r="F91" s="144"/>
      <c r="G91" s="144"/>
      <c r="H91" s="144"/>
      <c r="I91" s="144"/>
      <c r="J91" s="144"/>
      <c r="K91" s="144"/>
      <c r="L91" s="144"/>
      <c r="M91" s="144"/>
      <c r="N91" s="144"/>
      <c r="O91" s="144"/>
      <c r="P91" s="144"/>
    </row>
    <row r="92" spans="1:18" s="198" customFormat="1" ht="34.5" customHeight="1" thickBot="1">
      <c r="A92" s="976" t="s">
        <v>259</v>
      </c>
      <c r="B92" s="977"/>
      <c r="C92" s="977"/>
      <c r="D92" s="977"/>
      <c r="E92" s="977"/>
      <c r="F92" s="977"/>
      <c r="G92" s="977"/>
      <c r="H92" s="977"/>
      <c r="I92" s="977"/>
      <c r="J92" s="977"/>
      <c r="K92" s="977"/>
      <c r="L92" s="977"/>
      <c r="M92" s="977"/>
      <c r="N92" s="977"/>
      <c r="O92" s="988"/>
      <c r="P92" s="165"/>
    </row>
    <row r="93" spans="1:18" ht="22.5" customHeight="1">
      <c r="A93" s="1002"/>
      <c r="B93" s="1002"/>
      <c r="C93" s="1002"/>
      <c r="D93" s="1002"/>
      <c r="E93" s="1002"/>
      <c r="F93" s="1002"/>
      <c r="G93" s="1002"/>
      <c r="H93" s="1002"/>
      <c r="I93" s="1002"/>
      <c r="J93" s="1002"/>
      <c r="K93" s="1002"/>
      <c r="L93" s="1002"/>
      <c r="M93" s="1002"/>
      <c r="N93" s="1002"/>
      <c r="O93" s="432"/>
      <c r="P93" s="144"/>
    </row>
    <row r="94" spans="1:18" ht="2.25" customHeight="1">
      <c r="A94" s="1002"/>
      <c r="B94" s="1002"/>
      <c r="C94" s="1002"/>
      <c r="D94" s="1002"/>
      <c r="E94" s="1002"/>
      <c r="F94" s="1002"/>
      <c r="G94" s="1002"/>
      <c r="H94" s="1002"/>
      <c r="I94" s="1002"/>
      <c r="J94" s="1002"/>
      <c r="K94" s="1002"/>
      <c r="L94" s="1002"/>
      <c r="M94" s="1002"/>
      <c r="N94" s="1002"/>
      <c r="O94" s="144"/>
      <c r="P94" s="144"/>
    </row>
    <row r="95" spans="1:18" ht="15">
      <c r="A95" s="205"/>
      <c r="B95" s="205"/>
      <c r="C95" s="205"/>
      <c r="D95" s="204"/>
      <c r="E95" s="408"/>
      <c r="F95" s="204"/>
      <c r="G95" s="204"/>
      <c r="H95" s="204"/>
      <c r="I95" s="204"/>
      <c r="J95" s="204"/>
      <c r="K95" s="204"/>
      <c r="L95" s="204"/>
      <c r="M95" s="204"/>
      <c r="N95" s="204"/>
      <c r="O95" s="144"/>
      <c r="P95" s="144"/>
    </row>
    <row r="96" spans="1:18" ht="28.5" customHeight="1" thickBot="1">
      <c r="A96" s="186" t="s">
        <v>190</v>
      </c>
      <c r="B96" s="397" t="s">
        <v>22</v>
      </c>
      <c r="C96" s="186" t="s">
        <v>191</v>
      </c>
      <c r="D96" s="397" t="s">
        <v>30</v>
      </c>
      <c r="E96" s="186" t="s">
        <v>26</v>
      </c>
      <c r="F96" s="205"/>
      <c r="G96" s="204"/>
      <c r="H96" s="430"/>
      <c r="I96" s="204"/>
      <c r="J96" s="204"/>
      <c r="K96" s="204"/>
      <c r="L96" s="204"/>
      <c r="M96" s="204"/>
      <c r="N96" s="204"/>
      <c r="O96" s="144"/>
      <c r="P96" s="144"/>
    </row>
    <row r="97" spans="1:16" ht="28.5" customHeight="1" thickBot="1">
      <c r="A97" s="453">
        <f>G28</f>
        <v>0</v>
      </c>
      <c r="B97" s="204"/>
      <c r="C97" s="404">
        <f>IF(E72&lt;K64,E72*30%,K66)</f>
        <v>0.95</v>
      </c>
      <c r="D97" s="204"/>
      <c r="E97" s="405" t="e">
        <f>B40</f>
        <v>#DIV/0!</v>
      </c>
      <c r="F97" s="204"/>
      <c r="G97" s="272" t="s">
        <v>27</v>
      </c>
      <c r="H97" s="406">
        <f>IF(A97&gt;0,A97*C97*E97,0)</f>
        <v>0</v>
      </c>
      <c r="I97" s="204"/>
      <c r="J97" s="204"/>
      <c r="K97" s="204"/>
      <c r="L97" s="204"/>
      <c r="M97" s="204"/>
      <c r="N97" s="204"/>
      <c r="O97" s="144"/>
      <c r="P97" s="144"/>
    </row>
    <row r="98" spans="1:16" ht="12.75" customHeight="1">
      <c r="A98" s="144"/>
      <c r="B98" s="433"/>
      <c r="C98" s="144"/>
      <c r="D98" s="144"/>
      <c r="E98" s="144"/>
      <c r="F98" s="144"/>
      <c r="G98" s="144"/>
      <c r="H98" s="144"/>
      <c r="I98" s="144"/>
      <c r="J98" s="144"/>
      <c r="K98" s="144"/>
      <c r="L98" s="144"/>
      <c r="M98" s="144"/>
      <c r="N98" s="144"/>
      <c r="O98" s="144"/>
      <c r="P98" s="144"/>
    </row>
    <row r="99" spans="1:16" ht="14.25">
      <c r="A99" s="144"/>
      <c r="B99" s="144"/>
      <c r="C99" s="144"/>
      <c r="D99" s="144"/>
      <c r="E99" s="144"/>
      <c r="F99" s="144"/>
      <c r="G99" s="144"/>
      <c r="H99" s="144"/>
      <c r="I99" s="144"/>
      <c r="J99" s="144"/>
      <c r="K99" s="144"/>
      <c r="L99" s="144"/>
      <c r="M99" s="144"/>
      <c r="N99" s="144"/>
      <c r="O99" s="144"/>
      <c r="P99" s="144"/>
    </row>
    <row r="100" spans="1:16" ht="15">
      <c r="A100" s="1012"/>
      <c r="B100" s="1012"/>
      <c r="C100" s="1012"/>
      <c r="D100" s="1012"/>
      <c r="E100" s="1012"/>
      <c r="F100" s="1012"/>
      <c r="G100" s="1012"/>
      <c r="H100" s="1012"/>
      <c r="I100" s="1012"/>
      <c r="J100" s="1012"/>
      <c r="K100" s="1012"/>
      <c r="L100" s="1012"/>
      <c r="M100" s="144"/>
      <c r="N100" s="144"/>
      <c r="O100" s="144"/>
      <c r="P100" s="144"/>
    </row>
    <row r="101" spans="1:16" ht="15">
      <c r="A101" s="205"/>
      <c r="B101" s="205"/>
      <c r="C101" s="205"/>
      <c r="D101" s="205"/>
      <c r="E101" s="205"/>
      <c r="F101" s="205"/>
      <c r="G101" s="205"/>
      <c r="H101" s="205"/>
      <c r="I101" s="205"/>
      <c r="J101" s="144"/>
      <c r="K101" s="144"/>
      <c r="L101" s="144"/>
      <c r="M101" s="144"/>
      <c r="N101" s="144"/>
      <c r="O101" s="144"/>
      <c r="P101" s="144"/>
    </row>
    <row r="102" spans="1:16" ht="14.25">
      <c r="A102" s="144"/>
      <c r="B102" s="144"/>
      <c r="C102" s="144"/>
      <c r="D102" s="144"/>
      <c r="E102" s="144"/>
      <c r="F102" s="144"/>
      <c r="G102" s="144"/>
      <c r="H102" s="144"/>
      <c r="I102" s="144"/>
      <c r="J102" s="144"/>
      <c r="K102" s="144"/>
      <c r="L102" s="144"/>
      <c r="M102" s="144"/>
      <c r="N102" s="144"/>
      <c r="O102" s="144"/>
      <c r="P102" s="144"/>
    </row>
    <row r="103" spans="1:16" ht="14.25">
      <c r="A103" s="144"/>
      <c r="B103" s="144"/>
      <c r="C103" s="144"/>
      <c r="D103" s="144"/>
      <c r="E103" s="144"/>
      <c r="F103" s="144"/>
      <c r="G103" s="144"/>
      <c r="H103" s="144"/>
      <c r="I103" s="144"/>
      <c r="J103" s="144"/>
      <c r="K103" s="144"/>
      <c r="L103" s="144"/>
      <c r="M103" s="144"/>
      <c r="N103" s="144"/>
      <c r="O103" s="144"/>
      <c r="P103" s="144"/>
    </row>
    <row r="104" spans="1:16" ht="14.25">
      <c r="A104" s="144"/>
      <c r="B104" s="144"/>
      <c r="C104" s="144"/>
      <c r="D104" s="144"/>
      <c r="E104" s="144"/>
      <c r="F104" s="144"/>
      <c r="G104" s="144"/>
      <c r="H104" s="144"/>
      <c r="I104" s="144"/>
      <c r="J104" s="144"/>
      <c r="K104" s="144"/>
      <c r="L104" s="144"/>
      <c r="M104" s="144"/>
      <c r="N104" s="144"/>
      <c r="O104" s="144"/>
      <c r="P104" s="144"/>
    </row>
    <row r="105" spans="1:16" ht="14.25">
      <c r="A105" s="144"/>
      <c r="B105" s="144"/>
      <c r="C105" s="144"/>
      <c r="D105" s="144"/>
      <c r="E105" s="144"/>
      <c r="F105" s="144"/>
      <c r="G105" s="144"/>
      <c r="H105" s="144"/>
      <c r="I105" s="144"/>
      <c r="J105" s="144"/>
      <c r="K105" s="144"/>
      <c r="L105" s="144"/>
      <c r="M105" s="144"/>
      <c r="N105" s="144"/>
      <c r="O105" s="144"/>
      <c r="P105" s="144"/>
    </row>
    <row r="106" spans="1:16" ht="14.25">
      <c r="A106" s="144"/>
      <c r="B106" s="144"/>
      <c r="C106" s="144"/>
      <c r="D106" s="144"/>
      <c r="E106" s="144"/>
      <c r="F106" s="144"/>
      <c r="G106" s="144"/>
      <c r="H106" s="144"/>
      <c r="I106" s="144"/>
      <c r="J106" s="144"/>
      <c r="K106" s="144"/>
      <c r="L106" s="144"/>
      <c r="M106" s="144"/>
      <c r="N106" s="144"/>
      <c r="O106" s="144"/>
      <c r="P106" s="144"/>
    </row>
    <row r="107" spans="1:16" ht="14.25">
      <c r="A107" s="144"/>
      <c r="B107" s="144"/>
      <c r="C107" s="144"/>
      <c r="D107" s="144"/>
      <c r="E107" s="144"/>
      <c r="F107" s="144"/>
      <c r="G107" s="144"/>
      <c r="H107" s="144"/>
      <c r="I107" s="144"/>
      <c r="J107" s="144"/>
      <c r="K107" s="144"/>
      <c r="L107" s="144"/>
      <c r="M107" s="144"/>
      <c r="N107" s="144"/>
      <c r="O107" s="144"/>
      <c r="P107" s="144"/>
    </row>
    <row r="108" spans="1:16" ht="14.25">
      <c r="A108" s="144"/>
      <c r="B108" s="144"/>
      <c r="C108" s="144"/>
      <c r="D108" s="144"/>
      <c r="E108" s="144"/>
      <c r="F108" s="144"/>
      <c r="G108" s="144"/>
      <c r="H108" s="144"/>
      <c r="I108" s="144"/>
      <c r="J108" s="144"/>
      <c r="K108" s="144"/>
      <c r="L108" s="144"/>
      <c r="M108" s="144"/>
      <c r="N108" s="144"/>
      <c r="O108" s="144"/>
      <c r="P108" s="144"/>
    </row>
    <row r="109" spans="1:16" ht="15" thickBot="1">
      <c r="A109" s="144"/>
      <c r="B109" s="144"/>
      <c r="C109" s="144"/>
      <c r="D109" s="144"/>
      <c r="E109" s="144"/>
      <c r="F109" s="144"/>
      <c r="G109" s="144"/>
      <c r="H109" s="144"/>
      <c r="I109" s="144"/>
      <c r="J109" s="144"/>
      <c r="K109" s="144"/>
      <c r="L109" s="144"/>
      <c r="M109" s="144"/>
      <c r="N109" s="144"/>
      <c r="O109" s="144"/>
      <c r="P109" s="144"/>
    </row>
    <row r="110" spans="1:16" ht="40.5" customHeight="1" thickBot="1">
      <c r="A110" s="144"/>
      <c r="B110" s="144"/>
      <c r="C110" s="144"/>
      <c r="E110" s="990" t="e">
        <f>IF(H97&gt;0,M78+L86+H97,M78+L86)</f>
        <v>#DIV/0!</v>
      </c>
      <c r="F110" s="991"/>
      <c r="G110" s="992"/>
      <c r="H110" s="144"/>
      <c r="I110" s="144"/>
      <c r="J110" s="144"/>
      <c r="K110" s="144"/>
      <c r="L110" s="144"/>
      <c r="M110" s="144"/>
      <c r="N110" s="144"/>
      <c r="O110" s="144"/>
      <c r="P110" s="144"/>
    </row>
    <row r="111" spans="1:16" ht="10.5" customHeight="1">
      <c r="A111" s="144"/>
      <c r="B111" s="144"/>
      <c r="C111" s="144"/>
      <c r="D111" s="144"/>
      <c r="E111" s="144"/>
      <c r="F111" s="144"/>
      <c r="G111" s="144"/>
      <c r="H111" s="144"/>
      <c r="I111" s="144"/>
      <c r="J111" s="144"/>
      <c r="K111" s="144"/>
      <c r="L111" s="144"/>
      <c r="M111" s="144"/>
      <c r="N111" s="144"/>
      <c r="O111" s="144"/>
      <c r="P111" s="144"/>
    </row>
    <row r="112" spans="1:16" ht="14.25">
      <c r="A112" s="144"/>
      <c r="B112" s="144"/>
      <c r="C112" s="144"/>
      <c r="D112" s="144"/>
      <c r="E112" s="144"/>
      <c r="F112" s="144"/>
      <c r="G112" s="144"/>
      <c r="H112" s="144"/>
      <c r="I112" s="144"/>
      <c r="J112" s="144"/>
      <c r="K112" s="144"/>
      <c r="L112" s="144"/>
      <c r="M112" s="144"/>
      <c r="N112" s="144"/>
      <c r="O112" s="144"/>
      <c r="P112" s="144"/>
    </row>
    <row r="113" spans="1:16" s="6" customFormat="1" ht="28.5" customHeight="1">
      <c r="A113" s="434"/>
      <c r="B113" s="480" t="s">
        <v>239</v>
      </c>
      <c r="C113" s="482"/>
      <c r="D113" s="481"/>
      <c r="E113" s="483"/>
      <c r="F113" s="481"/>
      <c r="G113" s="484"/>
      <c r="H113" s="485"/>
      <c r="I113" s="481"/>
      <c r="J113" s="481"/>
      <c r="K113" s="481"/>
      <c r="L113" s="481"/>
      <c r="M113" s="481"/>
      <c r="N113" s="481"/>
      <c r="O113" s="481"/>
      <c r="P113" s="435"/>
    </row>
    <row r="114" spans="1:16" ht="20.25">
      <c r="A114" s="205"/>
      <c r="B114" s="144"/>
      <c r="C114" s="144"/>
      <c r="D114" s="144"/>
      <c r="E114" s="439"/>
      <c r="F114" s="144"/>
      <c r="G114" s="144"/>
      <c r="H114" s="144"/>
      <c r="I114" s="438"/>
      <c r="J114" s="144"/>
      <c r="K114" s="144"/>
      <c r="L114" s="144"/>
      <c r="M114" s="144"/>
      <c r="N114" s="144"/>
      <c r="O114" s="144"/>
      <c r="P114" s="144"/>
    </row>
  </sheetData>
  <sheetProtection password="CF70" sheet="1" objects="1" scenarios="1"/>
  <mergeCells count="55">
    <mergeCell ref="E110:G110"/>
    <mergeCell ref="A17:O17"/>
    <mergeCell ref="A42:O42"/>
    <mergeCell ref="E90:G90"/>
    <mergeCell ref="A93:N94"/>
    <mergeCell ref="A88:O88"/>
    <mergeCell ref="A66:B66"/>
    <mergeCell ref="A67:B67"/>
    <mergeCell ref="A70:B72"/>
    <mergeCell ref="A92:O92"/>
    <mergeCell ref="A100:L100"/>
    <mergeCell ref="C86:D86"/>
    <mergeCell ref="G78:I78"/>
    <mergeCell ref="G79:I79"/>
    <mergeCell ref="N85:P85"/>
    <mergeCell ref="A65:B65"/>
    <mergeCell ref="C85:D85"/>
    <mergeCell ref="A83:O83"/>
    <mergeCell ref="A81:L81"/>
    <mergeCell ref="G73:J73"/>
    <mergeCell ref="K73:O73"/>
    <mergeCell ref="F74:G74"/>
    <mergeCell ref="A75:O75"/>
    <mergeCell ref="G77:I77"/>
    <mergeCell ref="G71:J72"/>
    <mergeCell ref="K71:O72"/>
    <mergeCell ref="C72:D72"/>
    <mergeCell ref="A63:C63"/>
    <mergeCell ref="A57:O57"/>
    <mergeCell ref="G70:J70"/>
    <mergeCell ref="I63:L63"/>
    <mergeCell ref="K70:O70"/>
    <mergeCell ref="I65:J65"/>
    <mergeCell ref="I66:J66"/>
    <mergeCell ref="I67:J67"/>
    <mergeCell ref="D31:F31"/>
    <mergeCell ref="A50:C53"/>
    <mergeCell ref="A54:C55"/>
    <mergeCell ref="D30:F30"/>
    <mergeCell ref="C71:D71"/>
    <mergeCell ref="C70:D70"/>
    <mergeCell ref="F3:G3"/>
    <mergeCell ref="H3:K3"/>
    <mergeCell ref="D25:F25"/>
    <mergeCell ref="D26:F26"/>
    <mergeCell ref="I25:N29"/>
    <mergeCell ref="B3:D3"/>
    <mergeCell ref="A16:B16"/>
    <mergeCell ref="D10:J10"/>
    <mergeCell ref="D27:F27"/>
    <mergeCell ref="A23:B23"/>
    <mergeCell ref="D23:G23"/>
    <mergeCell ref="D24:F24"/>
    <mergeCell ref="D28:F28"/>
    <mergeCell ref="D29:F29"/>
  </mergeCells>
  <pageMargins left="0.17" right="0.17" top="0.39370078740157483" bottom="0.16" header="0.19685039370078741" footer="0.19685039370078741"/>
  <pageSetup paperSize="9" scale="37" orientation="landscape" r:id="rId1"/>
  <headerFooter alignWithMargins="0">
    <oddFooter>&amp;L&amp;"CG Omega,Normal"Caf de l'Aisne - Action Sociale&amp;R&amp;"CG Omega,Normal"&amp;F - &amp;A</oddFooter>
  </headerFooter>
  <rowBreaks count="1" manualBreakCount="1">
    <brk id="55" max="14" man="1"/>
  </rowBreaks>
  <colBreaks count="1" manualBreakCount="1">
    <brk id="15" min="1" max="119" man="1"/>
  </colBreaks>
  <drawing r:id="rId2"/>
</worksheet>
</file>

<file path=xl/worksheets/sheet18.xml><?xml version="1.0" encoding="utf-8"?>
<worksheet xmlns="http://schemas.openxmlformats.org/spreadsheetml/2006/main" xmlns:r="http://schemas.openxmlformats.org/officeDocument/2006/relationships">
  <dimension ref="A3:N72"/>
  <sheetViews>
    <sheetView zoomScaleNormal="100" workbookViewId="0">
      <selection activeCell="A8" sqref="A8:N70"/>
    </sheetView>
  </sheetViews>
  <sheetFormatPr baseColWidth="10" defaultRowHeight="12.75"/>
  <cols>
    <col min="4" max="4" width="15.85546875" customWidth="1"/>
    <col min="7" max="7" width="7.42578125" customWidth="1"/>
  </cols>
  <sheetData>
    <row r="3" spans="1:14" ht="13.5" thickBot="1"/>
    <row r="4" spans="1:14" ht="27" customHeight="1" thickBot="1">
      <c r="A4" s="1018" t="s">
        <v>242</v>
      </c>
      <c r="B4" s="1019"/>
      <c r="C4" s="1019"/>
      <c r="D4" s="1019"/>
      <c r="E4" s="1019"/>
      <c r="F4" s="1019"/>
      <c r="G4" s="1019"/>
      <c r="H4" s="1019"/>
      <c r="I4" s="1019"/>
      <c r="J4" s="1019"/>
      <c r="K4" s="1019"/>
      <c r="L4" s="1019"/>
      <c r="M4" s="1019"/>
      <c r="N4" s="1020"/>
    </row>
    <row r="5" spans="1:14" ht="13.5" thickTop="1"/>
    <row r="6" spans="1:14" ht="15">
      <c r="E6" s="1021" t="s">
        <v>243</v>
      </c>
      <c r="F6" s="779"/>
      <c r="G6" s="779"/>
      <c r="H6" s="779"/>
      <c r="I6" s="779"/>
    </row>
    <row r="8" spans="1:14">
      <c r="A8" s="1022"/>
      <c r="B8" s="1022"/>
      <c r="C8" s="1022"/>
      <c r="D8" s="1022"/>
      <c r="E8" s="1022"/>
      <c r="F8" s="1022"/>
      <c r="G8" s="1022"/>
      <c r="H8" s="1022"/>
      <c r="I8" s="1022"/>
      <c r="J8" s="1022"/>
      <c r="K8" s="1022"/>
      <c r="L8" s="1022"/>
      <c r="M8" s="1022"/>
      <c r="N8" s="1022"/>
    </row>
    <row r="9" spans="1:14">
      <c r="A9" s="1022"/>
      <c r="B9" s="1022"/>
      <c r="C9" s="1022"/>
      <c r="D9" s="1022"/>
      <c r="E9" s="1022"/>
      <c r="F9" s="1022"/>
      <c r="G9" s="1022"/>
      <c r="H9" s="1022"/>
      <c r="I9" s="1022"/>
      <c r="J9" s="1022"/>
      <c r="K9" s="1022"/>
      <c r="L9" s="1022"/>
      <c r="M9" s="1022"/>
      <c r="N9" s="1022"/>
    </row>
    <row r="10" spans="1:14">
      <c r="A10" s="1022"/>
      <c r="B10" s="1022"/>
      <c r="C10" s="1022"/>
      <c r="D10" s="1022"/>
      <c r="E10" s="1022"/>
      <c r="F10" s="1022"/>
      <c r="G10" s="1022"/>
      <c r="H10" s="1022"/>
      <c r="I10" s="1022"/>
      <c r="J10" s="1022"/>
      <c r="K10" s="1022"/>
      <c r="L10" s="1022"/>
      <c r="M10" s="1022"/>
      <c r="N10" s="1022"/>
    </row>
    <row r="11" spans="1:14">
      <c r="A11" s="1022"/>
      <c r="B11" s="1022"/>
      <c r="C11" s="1022"/>
      <c r="D11" s="1022"/>
      <c r="E11" s="1022"/>
      <c r="F11" s="1022"/>
      <c r="G11" s="1022"/>
      <c r="H11" s="1022"/>
      <c r="I11" s="1022"/>
      <c r="J11" s="1022"/>
      <c r="K11" s="1022"/>
      <c r="L11" s="1022"/>
      <c r="M11" s="1022"/>
      <c r="N11" s="1022"/>
    </row>
    <row r="12" spans="1:14">
      <c r="A12" s="1022"/>
      <c r="B12" s="1022"/>
      <c r="C12" s="1022"/>
      <c r="D12" s="1022"/>
      <c r="E12" s="1022"/>
      <c r="F12" s="1022"/>
      <c r="G12" s="1022"/>
      <c r="H12" s="1022"/>
      <c r="I12" s="1022"/>
      <c r="J12" s="1022"/>
      <c r="K12" s="1022"/>
      <c r="L12" s="1022"/>
      <c r="M12" s="1022"/>
      <c r="N12" s="1022"/>
    </row>
    <row r="13" spans="1:14">
      <c r="A13" s="1022"/>
      <c r="B13" s="1022"/>
      <c r="C13" s="1022"/>
      <c r="D13" s="1022"/>
      <c r="E13" s="1022"/>
      <c r="F13" s="1022"/>
      <c r="G13" s="1022"/>
      <c r="H13" s="1022"/>
      <c r="I13" s="1022"/>
      <c r="J13" s="1022"/>
      <c r="K13" s="1022"/>
      <c r="L13" s="1022"/>
      <c r="M13" s="1022"/>
      <c r="N13" s="1022"/>
    </row>
    <row r="14" spans="1:14">
      <c r="A14" s="1022"/>
      <c r="B14" s="1022"/>
      <c r="C14" s="1022"/>
      <c r="D14" s="1022"/>
      <c r="E14" s="1022"/>
      <c r="F14" s="1022"/>
      <c r="G14" s="1022"/>
      <c r="H14" s="1022"/>
      <c r="I14" s="1022"/>
      <c r="J14" s="1022"/>
      <c r="K14" s="1022"/>
      <c r="L14" s="1022"/>
      <c r="M14" s="1022"/>
      <c r="N14" s="1022"/>
    </row>
    <row r="15" spans="1:14">
      <c r="A15" s="1022"/>
      <c r="B15" s="1022"/>
      <c r="C15" s="1022"/>
      <c r="D15" s="1022"/>
      <c r="E15" s="1022"/>
      <c r="F15" s="1022"/>
      <c r="G15" s="1022"/>
      <c r="H15" s="1022"/>
      <c r="I15" s="1022"/>
      <c r="J15" s="1022"/>
      <c r="K15" s="1022"/>
      <c r="L15" s="1022"/>
      <c r="M15" s="1022"/>
      <c r="N15" s="1022"/>
    </row>
    <row r="16" spans="1:14">
      <c r="A16" s="1022"/>
      <c r="B16" s="1022"/>
      <c r="C16" s="1022"/>
      <c r="D16" s="1022"/>
      <c r="E16" s="1022"/>
      <c r="F16" s="1022"/>
      <c r="G16" s="1022"/>
      <c r="H16" s="1022"/>
      <c r="I16" s="1022"/>
      <c r="J16" s="1022"/>
      <c r="K16" s="1022"/>
      <c r="L16" s="1022"/>
      <c r="M16" s="1022"/>
      <c r="N16" s="1022"/>
    </row>
    <row r="17" spans="1:14">
      <c r="A17" s="1022"/>
      <c r="B17" s="1022"/>
      <c r="C17" s="1022"/>
      <c r="D17" s="1022"/>
      <c r="E17" s="1022"/>
      <c r="F17" s="1022"/>
      <c r="G17" s="1022"/>
      <c r="H17" s="1022"/>
      <c r="I17" s="1022"/>
      <c r="J17" s="1022"/>
      <c r="K17" s="1022"/>
      <c r="L17" s="1022"/>
      <c r="M17" s="1022"/>
      <c r="N17" s="1022"/>
    </row>
    <row r="18" spans="1:14">
      <c r="A18" s="1022"/>
      <c r="B18" s="1022"/>
      <c r="C18" s="1022"/>
      <c r="D18" s="1022"/>
      <c r="E18" s="1022"/>
      <c r="F18" s="1022"/>
      <c r="G18" s="1022"/>
      <c r="H18" s="1022"/>
      <c r="I18" s="1022"/>
      <c r="J18" s="1022"/>
      <c r="K18" s="1022"/>
      <c r="L18" s="1022"/>
      <c r="M18" s="1022"/>
      <c r="N18" s="1022"/>
    </row>
    <row r="19" spans="1:14">
      <c r="A19" s="1022"/>
      <c r="B19" s="1022"/>
      <c r="C19" s="1022"/>
      <c r="D19" s="1022"/>
      <c r="E19" s="1022"/>
      <c r="F19" s="1022"/>
      <c r="G19" s="1022"/>
      <c r="H19" s="1022"/>
      <c r="I19" s="1022"/>
      <c r="J19" s="1022"/>
      <c r="K19" s="1022"/>
      <c r="L19" s="1022"/>
      <c r="M19" s="1022"/>
      <c r="N19" s="1022"/>
    </row>
    <row r="20" spans="1:14">
      <c r="A20" s="1022"/>
      <c r="B20" s="1022"/>
      <c r="C20" s="1022"/>
      <c r="D20" s="1022"/>
      <c r="E20" s="1022"/>
      <c r="F20" s="1022"/>
      <c r="G20" s="1022"/>
      <c r="H20" s="1022"/>
      <c r="I20" s="1022"/>
      <c r="J20" s="1022"/>
      <c r="K20" s="1022"/>
      <c r="L20" s="1022"/>
      <c r="M20" s="1022"/>
      <c r="N20" s="1022"/>
    </row>
    <row r="21" spans="1:14">
      <c r="A21" s="1022"/>
      <c r="B21" s="1022"/>
      <c r="C21" s="1022"/>
      <c r="D21" s="1022"/>
      <c r="E21" s="1022"/>
      <c r="F21" s="1022"/>
      <c r="G21" s="1022"/>
      <c r="H21" s="1022"/>
      <c r="I21" s="1022"/>
      <c r="J21" s="1022"/>
      <c r="K21" s="1022"/>
      <c r="L21" s="1022"/>
      <c r="M21" s="1022"/>
      <c r="N21" s="1022"/>
    </row>
    <row r="22" spans="1:14">
      <c r="A22" s="1022"/>
      <c r="B22" s="1022"/>
      <c r="C22" s="1022"/>
      <c r="D22" s="1022"/>
      <c r="E22" s="1022"/>
      <c r="F22" s="1022"/>
      <c r="G22" s="1022"/>
      <c r="H22" s="1022"/>
      <c r="I22" s="1022"/>
      <c r="J22" s="1022"/>
      <c r="K22" s="1022"/>
      <c r="L22" s="1022"/>
      <c r="M22" s="1022"/>
      <c r="N22" s="1022"/>
    </row>
    <row r="23" spans="1:14">
      <c r="A23" s="1022"/>
      <c r="B23" s="1022"/>
      <c r="C23" s="1022"/>
      <c r="D23" s="1022"/>
      <c r="E23" s="1022"/>
      <c r="F23" s="1022"/>
      <c r="G23" s="1022"/>
      <c r="H23" s="1022"/>
      <c r="I23" s="1022"/>
      <c r="J23" s="1022"/>
      <c r="K23" s="1022"/>
      <c r="L23" s="1022"/>
      <c r="M23" s="1022"/>
      <c r="N23" s="1022"/>
    </row>
    <row r="24" spans="1:14">
      <c r="A24" s="1022"/>
      <c r="B24" s="1022"/>
      <c r="C24" s="1022"/>
      <c r="D24" s="1022"/>
      <c r="E24" s="1022"/>
      <c r="F24" s="1022"/>
      <c r="G24" s="1022"/>
      <c r="H24" s="1022"/>
      <c r="I24" s="1022"/>
      <c r="J24" s="1022"/>
      <c r="K24" s="1022"/>
      <c r="L24" s="1022"/>
      <c r="M24" s="1022"/>
      <c r="N24" s="1022"/>
    </row>
    <row r="25" spans="1:14">
      <c r="A25" s="1022"/>
      <c r="B25" s="1022"/>
      <c r="C25" s="1022"/>
      <c r="D25" s="1022"/>
      <c r="E25" s="1022"/>
      <c r="F25" s="1022"/>
      <c r="G25" s="1022"/>
      <c r="H25" s="1022"/>
      <c r="I25" s="1022"/>
      <c r="J25" s="1022"/>
      <c r="K25" s="1022"/>
      <c r="L25" s="1022"/>
      <c r="M25" s="1022"/>
      <c r="N25" s="1022"/>
    </row>
    <row r="26" spans="1:14">
      <c r="A26" s="1022"/>
      <c r="B26" s="1022"/>
      <c r="C26" s="1022"/>
      <c r="D26" s="1022"/>
      <c r="E26" s="1022"/>
      <c r="F26" s="1022"/>
      <c r="G26" s="1022"/>
      <c r="H26" s="1022"/>
      <c r="I26" s="1022"/>
      <c r="J26" s="1022"/>
      <c r="K26" s="1022"/>
      <c r="L26" s="1022"/>
      <c r="M26" s="1022"/>
      <c r="N26" s="1022"/>
    </row>
    <row r="27" spans="1:14">
      <c r="A27" s="1022"/>
      <c r="B27" s="1022"/>
      <c r="C27" s="1022"/>
      <c r="D27" s="1022"/>
      <c r="E27" s="1022"/>
      <c r="F27" s="1022"/>
      <c r="G27" s="1022"/>
      <c r="H27" s="1022"/>
      <c r="I27" s="1022"/>
      <c r="J27" s="1022"/>
      <c r="K27" s="1022"/>
      <c r="L27" s="1022"/>
      <c r="M27" s="1022"/>
      <c r="N27" s="1022"/>
    </row>
    <row r="28" spans="1:14">
      <c r="A28" s="1022"/>
      <c r="B28" s="1022"/>
      <c r="C28" s="1022"/>
      <c r="D28" s="1022"/>
      <c r="E28" s="1022"/>
      <c r="F28" s="1022"/>
      <c r="G28" s="1022"/>
      <c r="H28" s="1022"/>
      <c r="I28" s="1022"/>
      <c r="J28" s="1022"/>
      <c r="K28" s="1022"/>
      <c r="L28" s="1022"/>
      <c r="M28" s="1022"/>
      <c r="N28" s="1022"/>
    </row>
    <row r="29" spans="1:14">
      <c r="A29" s="1022"/>
      <c r="B29" s="1022"/>
      <c r="C29" s="1022"/>
      <c r="D29" s="1022"/>
      <c r="E29" s="1022"/>
      <c r="F29" s="1022"/>
      <c r="G29" s="1022"/>
      <c r="H29" s="1022"/>
      <c r="I29" s="1022"/>
      <c r="J29" s="1022"/>
      <c r="K29" s="1022"/>
      <c r="L29" s="1022"/>
      <c r="M29" s="1022"/>
      <c r="N29" s="1022"/>
    </row>
    <row r="30" spans="1:14">
      <c r="A30" s="1022"/>
      <c r="B30" s="1022"/>
      <c r="C30" s="1022"/>
      <c r="D30" s="1022"/>
      <c r="E30" s="1022"/>
      <c r="F30" s="1022"/>
      <c r="G30" s="1022"/>
      <c r="H30" s="1022"/>
      <c r="I30" s="1022"/>
      <c r="J30" s="1022"/>
      <c r="K30" s="1022"/>
      <c r="L30" s="1022"/>
      <c r="M30" s="1022"/>
      <c r="N30" s="1022"/>
    </row>
    <row r="31" spans="1:14">
      <c r="A31" s="1022"/>
      <c r="B31" s="1022"/>
      <c r="C31" s="1022"/>
      <c r="D31" s="1022"/>
      <c r="E31" s="1022"/>
      <c r="F31" s="1022"/>
      <c r="G31" s="1022"/>
      <c r="H31" s="1022"/>
      <c r="I31" s="1022"/>
      <c r="J31" s="1022"/>
      <c r="K31" s="1022"/>
      <c r="L31" s="1022"/>
      <c r="M31" s="1022"/>
      <c r="N31" s="1022"/>
    </row>
    <row r="32" spans="1:14">
      <c r="A32" s="1022"/>
      <c r="B32" s="1022"/>
      <c r="C32" s="1022"/>
      <c r="D32" s="1022"/>
      <c r="E32" s="1022"/>
      <c r="F32" s="1022"/>
      <c r="G32" s="1022"/>
      <c r="H32" s="1022"/>
      <c r="I32" s="1022"/>
      <c r="J32" s="1022"/>
      <c r="K32" s="1022"/>
      <c r="L32" s="1022"/>
      <c r="M32" s="1022"/>
      <c r="N32" s="1022"/>
    </row>
    <row r="33" spans="1:14">
      <c r="A33" s="1022"/>
      <c r="B33" s="1022"/>
      <c r="C33" s="1022"/>
      <c r="D33" s="1022"/>
      <c r="E33" s="1022"/>
      <c r="F33" s="1022"/>
      <c r="G33" s="1022"/>
      <c r="H33" s="1022"/>
      <c r="I33" s="1022"/>
      <c r="J33" s="1022"/>
      <c r="K33" s="1022"/>
      <c r="L33" s="1022"/>
      <c r="M33" s="1022"/>
      <c r="N33" s="1022"/>
    </row>
    <row r="34" spans="1:14">
      <c r="A34" s="1022"/>
      <c r="B34" s="1022"/>
      <c r="C34" s="1022"/>
      <c r="D34" s="1022"/>
      <c r="E34" s="1022"/>
      <c r="F34" s="1022"/>
      <c r="G34" s="1022"/>
      <c r="H34" s="1022"/>
      <c r="I34" s="1022"/>
      <c r="J34" s="1022"/>
      <c r="K34" s="1022"/>
      <c r="L34" s="1022"/>
      <c r="M34" s="1022"/>
      <c r="N34" s="1022"/>
    </row>
    <row r="35" spans="1:14">
      <c r="A35" s="1022"/>
      <c r="B35" s="1022"/>
      <c r="C35" s="1022"/>
      <c r="D35" s="1022"/>
      <c r="E35" s="1022"/>
      <c r="F35" s="1022"/>
      <c r="G35" s="1022"/>
      <c r="H35" s="1022"/>
      <c r="I35" s="1022"/>
      <c r="J35" s="1022"/>
      <c r="K35" s="1022"/>
      <c r="L35" s="1022"/>
      <c r="M35" s="1022"/>
      <c r="N35" s="1022"/>
    </row>
    <row r="36" spans="1:14">
      <c r="A36" s="1022"/>
      <c r="B36" s="1022"/>
      <c r="C36" s="1022"/>
      <c r="D36" s="1022"/>
      <c r="E36" s="1022"/>
      <c r="F36" s="1022"/>
      <c r="G36" s="1022"/>
      <c r="H36" s="1022"/>
      <c r="I36" s="1022"/>
      <c r="J36" s="1022"/>
      <c r="K36" s="1022"/>
      <c r="L36" s="1022"/>
      <c r="M36" s="1022"/>
      <c r="N36" s="1022"/>
    </row>
    <row r="37" spans="1:14">
      <c r="A37" s="1022"/>
      <c r="B37" s="1022"/>
      <c r="C37" s="1022"/>
      <c r="D37" s="1022"/>
      <c r="E37" s="1022"/>
      <c r="F37" s="1022"/>
      <c r="G37" s="1022"/>
      <c r="H37" s="1022"/>
      <c r="I37" s="1022"/>
      <c r="J37" s="1022"/>
      <c r="K37" s="1022"/>
      <c r="L37" s="1022"/>
      <c r="M37" s="1022"/>
      <c r="N37" s="1022"/>
    </row>
    <row r="38" spans="1:14">
      <c r="A38" s="1022"/>
      <c r="B38" s="1022"/>
      <c r="C38" s="1022"/>
      <c r="D38" s="1022"/>
      <c r="E38" s="1022"/>
      <c r="F38" s="1022"/>
      <c r="G38" s="1022"/>
      <c r="H38" s="1022"/>
      <c r="I38" s="1022"/>
      <c r="J38" s="1022"/>
      <c r="K38" s="1022"/>
      <c r="L38" s="1022"/>
      <c r="M38" s="1022"/>
      <c r="N38" s="1022"/>
    </row>
    <row r="39" spans="1:14">
      <c r="A39" s="1022"/>
      <c r="B39" s="1022"/>
      <c r="C39" s="1022"/>
      <c r="D39" s="1022"/>
      <c r="E39" s="1022"/>
      <c r="F39" s="1022"/>
      <c r="G39" s="1022"/>
      <c r="H39" s="1022"/>
      <c r="I39" s="1022"/>
      <c r="J39" s="1022"/>
      <c r="K39" s="1022"/>
      <c r="L39" s="1022"/>
      <c r="M39" s="1022"/>
      <c r="N39" s="1022"/>
    </row>
    <row r="40" spans="1:14">
      <c r="A40" s="1022"/>
      <c r="B40" s="1022"/>
      <c r="C40" s="1022"/>
      <c r="D40" s="1022"/>
      <c r="E40" s="1022"/>
      <c r="F40" s="1022"/>
      <c r="G40" s="1022"/>
      <c r="H40" s="1022"/>
      <c r="I40" s="1022"/>
      <c r="J40" s="1022"/>
      <c r="K40" s="1022"/>
      <c r="L40" s="1022"/>
      <c r="M40" s="1022"/>
      <c r="N40" s="1022"/>
    </row>
    <row r="41" spans="1:14">
      <c r="A41" s="1022"/>
      <c r="B41" s="1022"/>
      <c r="C41" s="1022"/>
      <c r="D41" s="1022"/>
      <c r="E41" s="1022"/>
      <c r="F41" s="1022"/>
      <c r="G41" s="1022"/>
      <c r="H41" s="1022"/>
      <c r="I41" s="1022"/>
      <c r="J41" s="1022"/>
      <c r="K41" s="1022"/>
      <c r="L41" s="1022"/>
      <c r="M41" s="1022"/>
      <c r="N41" s="1022"/>
    </row>
    <row r="42" spans="1:14">
      <c r="A42" s="1022"/>
      <c r="B42" s="1022"/>
      <c r="C42" s="1022"/>
      <c r="D42" s="1022"/>
      <c r="E42" s="1022"/>
      <c r="F42" s="1022"/>
      <c r="G42" s="1022"/>
      <c r="H42" s="1022"/>
      <c r="I42" s="1022"/>
      <c r="J42" s="1022"/>
      <c r="K42" s="1022"/>
      <c r="L42" s="1022"/>
      <c r="M42" s="1022"/>
      <c r="N42" s="1022"/>
    </row>
    <row r="43" spans="1:14">
      <c r="A43" s="1022"/>
      <c r="B43" s="1022"/>
      <c r="C43" s="1022"/>
      <c r="D43" s="1022"/>
      <c r="E43" s="1022"/>
      <c r="F43" s="1022"/>
      <c r="G43" s="1022"/>
      <c r="H43" s="1022"/>
      <c r="I43" s="1022"/>
      <c r="J43" s="1022"/>
      <c r="K43" s="1022"/>
      <c r="L43" s="1022"/>
      <c r="M43" s="1022"/>
      <c r="N43" s="1022"/>
    </row>
    <row r="44" spans="1:14">
      <c r="A44" s="1022"/>
      <c r="B44" s="1022"/>
      <c r="C44" s="1022"/>
      <c r="D44" s="1022"/>
      <c r="E44" s="1022"/>
      <c r="F44" s="1022"/>
      <c r="G44" s="1022"/>
      <c r="H44" s="1022"/>
      <c r="I44" s="1022"/>
      <c r="J44" s="1022"/>
      <c r="K44" s="1022"/>
      <c r="L44" s="1022"/>
      <c r="M44" s="1022"/>
      <c r="N44" s="1022"/>
    </row>
    <row r="45" spans="1:14">
      <c r="A45" s="1022"/>
      <c r="B45" s="1022"/>
      <c r="C45" s="1022"/>
      <c r="D45" s="1022"/>
      <c r="E45" s="1022"/>
      <c r="F45" s="1022"/>
      <c r="G45" s="1022"/>
      <c r="H45" s="1022"/>
      <c r="I45" s="1022"/>
      <c r="J45" s="1022"/>
      <c r="K45" s="1022"/>
      <c r="L45" s="1022"/>
      <c r="M45" s="1022"/>
      <c r="N45" s="1022"/>
    </row>
    <row r="46" spans="1:14">
      <c r="A46" s="1022"/>
      <c r="B46" s="1022"/>
      <c r="C46" s="1022"/>
      <c r="D46" s="1022"/>
      <c r="E46" s="1022"/>
      <c r="F46" s="1022"/>
      <c r="G46" s="1022"/>
      <c r="H46" s="1022"/>
      <c r="I46" s="1022"/>
      <c r="J46" s="1022"/>
      <c r="K46" s="1022"/>
      <c r="L46" s="1022"/>
      <c r="M46" s="1022"/>
      <c r="N46" s="1022"/>
    </row>
    <row r="47" spans="1:14">
      <c r="A47" s="1022"/>
      <c r="B47" s="1022"/>
      <c r="C47" s="1022"/>
      <c r="D47" s="1022"/>
      <c r="E47" s="1022"/>
      <c r="F47" s="1022"/>
      <c r="G47" s="1022"/>
      <c r="H47" s="1022"/>
      <c r="I47" s="1022"/>
      <c r="J47" s="1022"/>
      <c r="K47" s="1022"/>
      <c r="L47" s="1022"/>
      <c r="M47" s="1022"/>
      <c r="N47" s="1022"/>
    </row>
    <row r="48" spans="1:14">
      <c r="A48" s="1022"/>
      <c r="B48" s="1022"/>
      <c r="C48" s="1022"/>
      <c r="D48" s="1022"/>
      <c r="E48" s="1022"/>
      <c r="F48" s="1022"/>
      <c r="G48" s="1022"/>
      <c r="H48" s="1022"/>
      <c r="I48" s="1022"/>
      <c r="J48" s="1022"/>
      <c r="K48" s="1022"/>
      <c r="L48" s="1022"/>
      <c r="M48" s="1022"/>
      <c r="N48" s="1022"/>
    </row>
    <row r="49" spans="1:14">
      <c r="A49" s="1022"/>
      <c r="B49" s="1022"/>
      <c r="C49" s="1022"/>
      <c r="D49" s="1022"/>
      <c r="E49" s="1022"/>
      <c r="F49" s="1022"/>
      <c r="G49" s="1022"/>
      <c r="H49" s="1022"/>
      <c r="I49" s="1022"/>
      <c r="J49" s="1022"/>
      <c r="K49" s="1022"/>
      <c r="L49" s="1022"/>
      <c r="M49" s="1022"/>
      <c r="N49" s="1022"/>
    </row>
    <row r="50" spans="1:14">
      <c r="A50" s="1022"/>
      <c r="B50" s="1022"/>
      <c r="C50" s="1022"/>
      <c r="D50" s="1022"/>
      <c r="E50" s="1022"/>
      <c r="F50" s="1022"/>
      <c r="G50" s="1022"/>
      <c r="H50" s="1022"/>
      <c r="I50" s="1022"/>
      <c r="J50" s="1022"/>
      <c r="K50" s="1022"/>
      <c r="L50" s="1022"/>
      <c r="M50" s="1022"/>
      <c r="N50" s="1022"/>
    </row>
    <row r="51" spans="1:14">
      <c r="A51" s="1022"/>
      <c r="B51" s="1022"/>
      <c r="C51" s="1022"/>
      <c r="D51" s="1022"/>
      <c r="E51" s="1022"/>
      <c r="F51" s="1022"/>
      <c r="G51" s="1022"/>
      <c r="H51" s="1022"/>
      <c r="I51" s="1022"/>
      <c r="J51" s="1022"/>
      <c r="K51" s="1022"/>
      <c r="L51" s="1022"/>
      <c r="M51" s="1022"/>
      <c r="N51" s="1022"/>
    </row>
    <row r="52" spans="1:14">
      <c r="A52" s="1022"/>
      <c r="B52" s="1022"/>
      <c r="C52" s="1022"/>
      <c r="D52" s="1022"/>
      <c r="E52" s="1022"/>
      <c r="F52" s="1022"/>
      <c r="G52" s="1022"/>
      <c r="H52" s="1022"/>
      <c r="I52" s="1022"/>
      <c r="J52" s="1022"/>
      <c r="K52" s="1022"/>
      <c r="L52" s="1022"/>
      <c r="M52" s="1022"/>
      <c r="N52" s="1022"/>
    </row>
    <row r="53" spans="1:14">
      <c r="A53" s="1022"/>
      <c r="B53" s="1022"/>
      <c r="C53" s="1022"/>
      <c r="D53" s="1022"/>
      <c r="E53" s="1022"/>
      <c r="F53" s="1022"/>
      <c r="G53" s="1022"/>
      <c r="H53" s="1022"/>
      <c r="I53" s="1022"/>
      <c r="J53" s="1022"/>
      <c r="K53" s="1022"/>
      <c r="L53" s="1022"/>
      <c r="M53" s="1022"/>
      <c r="N53" s="1022"/>
    </row>
    <row r="54" spans="1:14">
      <c r="A54" s="1022"/>
      <c r="B54" s="1022"/>
      <c r="C54" s="1022"/>
      <c r="D54" s="1022"/>
      <c r="E54" s="1022"/>
      <c r="F54" s="1022"/>
      <c r="G54" s="1022"/>
      <c r="H54" s="1022"/>
      <c r="I54" s="1022"/>
      <c r="J54" s="1022"/>
      <c r="K54" s="1022"/>
      <c r="L54" s="1022"/>
      <c r="M54" s="1022"/>
      <c r="N54" s="1022"/>
    </row>
    <row r="55" spans="1:14">
      <c r="A55" s="1022"/>
      <c r="B55" s="1022"/>
      <c r="C55" s="1022"/>
      <c r="D55" s="1022"/>
      <c r="E55" s="1022"/>
      <c r="F55" s="1022"/>
      <c r="G55" s="1022"/>
      <c r="H55" s="1022"/>
      <c r="I55" s="1022"/>
      <c r="J55" s="1022"/>
      <c r="K55" s="1022"/>
      <c r="L55" s="1022"/>
      <c r="M55" s="1022"/>
      <c r="N55" s="1022"/>
    </row>
    <row r="56" spans="1:14">
      <c r="A56" s="1022"/>
      <c r="B56" s="1022"/>
      <c r="C56" s="1022"/>
      <c r="D56" s="1022"/>
      <c r="E56" s="1022"/>
      <c r="F56" s="1022"/>
      <c r="G56" s="1022"/>
      <c r="H56" s="1022"/>
      <c r="I56" s="1022"/>
      <c r="J56" s="1022"/>
      <c r="K56" s="1022"/>
      <c r="L56" s="1022"/>
      <c r="M56" s="1022"/>
      <c r="N56" s="1022"/>
    </row>
    <row r="57" spans="1:14">
      <c r="A57" s="1022"/>
      <c r="B57" s="1022"/>
      <c r="C57" s="1022"/>
      <c r="D57" s="1022"/>
      <c r="E57" s="1022"/>
      <c r="F57" s="1022"/>
      <c r="G57" s="1022"/>
      <c r="H57" s="1022"/>
      <c r="I57" s="1022"/>
      <c r="J57" s="1022"/>
      <c r="K57" s="1022"/>
      <c r="L57" s="1022"/>
      <c r="M57" s="1022"/>
      <c r="N57" s="1022"/>
    </row>
    <row r="58" spans="1:14">
      <c r="A58" s="1022"/>
      <c r="B58" s="1022"/>
      <c r="C58" s="1022"/>
      <c r="D58" s="1022"/>
      <c r="E58" s="1022"/>
      <c r="F58" s="1022"/>
      <c r="G58" s="1022"/>
      <c r="H58" s="1022"/>
      <c r="I58" s="1022"/>
      <c r="J58" s="1022"/>
      <c r="K58" s="1022"/>
      <c r="L58" s="1022"/>
      <c r="M58" s="1022"/>
      <c r="N58" s="1022"/>
    </row>
    <row r="59" spans="1:14">
      <c r="A59" s="1022"/>
      <c r="B59" s="1022"/>
      <c r="C59" s="1022"/>
      <c r="D59" s="1022"/>
      <c r="E59" s="1022"/>
      <c r="F59" s="1022"/>
      <c r="G59" s="1022"/>
      <c r="H59" s="1022"/>
      <c r="I59" s="1022"/>
      <c r="J59" s="1022"/>
      <c r="K59" s="1022"/>
      <c r="L59" s="1022"/>
      <c r="M59" s="1022"/>
      <c r="N59" s="1022"/>
    </row>
    <row r="60" spans="1:14">
      <c r="A60" s="1022"/>
      <c r="B60" s="1022"/>
      <c r="C60" s="1022"/>
      <c r="D60" s="1022"/>
      <c r="E60" s="1022"/>
      <c r="F60" s="1022"/>
      <c r="G60" s="1022"/>
      <c r="H60" s="1022"/>
      <c r="I60" s="1022"/>
      <c r="J60" s="1022"/>
      <c r="K60" s="1022"/>
      <c r="L60" s="1022"/>
      <c r="M60" s="1022"/>
      <c r="N60" s="1022"/>
    </row>
    <row r="61" spans="1:14">
      <c r="A61" s="1022"/>
      <c r="B61" s="1022"/>
      <c r="C61" s="1022"/>
      <c r="D61" s="1022"/>
      <c r="E61" s="1022"/>
      <c r="F61" s="1022"/>
      <c r="G61" s="1022"/>
      <c r="H61" s="1022"/>
      <c r="I61" s="1022"/>
      <c r="J61" s="1022"/>
      <c r="K61" s="1022"/>
      <c r="L61" s="1022"/>
      <c r="M61" s="1022"/>
      <c r="N61" s="1022"/>
    </row>
    <row r="62" spans="1:14">
      <c r="A62" s="1022"/>
      <c r="B62" s="1022"/>
      <c r="C62" s="1022"/>
      <c r="D62" s="1022"/>
      <c r="E62" s="1022"/>
      <c r="F62" s="1022"/>
      <c r="G62" s="1022"/>
      <c r="H62" s="1022"/>
      <c r="I62" s="1022"/>
      <c r="J62" s="1022"/>
      <c r="K62" s="1022"/>
      <c r="L62" s="1022"/>
      <c r="M62" s="1022"/>
      <c r="N62" s="1022"/>
    </row>
    <row r="63" spans="1:14">
      <c r="A63" s="1022"/>
      <c r="B63" s="1022"/>
      <c r="C63" s="1022"/>
      <c r="D63" s="1022"/>
      <c r="E63" s="1022"/>
      <c r="F63" s="1022"/>
      <c r="G63" s="1022"/>
      <c r="H63" s="1022"/>
      <c r="I63" s="1022"/>
      <c r="J63" s="1022"/>
      <c r="K63" s="1022"/>
      <c r="L63" s="1022"/>
      <c r="M63" s="1022"/>
      <c r="N63" s="1022"/>
    </row>
    <row r="64" spans="1:14">
      <c r="A64" s="1022"/>
      <c r="B64" s="1022"/>
      <c r="C64" s="1022"/>
      <c r="D64" s="1022"/>
      <c r="E64" s="1022"/>
      <c r="F64" s="1022"/>
      <c r="G64" s="1022"/>
      <c r="H64" s="1022"/>
      <c r="I64" s="1022"/>
      <c r="J64" s="1022"/>
      <c r="K64" s="1022"/>
      <c r="L64" s="1022"/>
      <c r="M64" s="1022"/>
      <c r="N64" s="1022"/>
    </row>
    <row r="65" spans="1:14">
      <c r="A65" s="1022"/>
      <c r="B65" s="1022"/>
      <c r="C65" s="1022"/>
      <c r="D65" s="1022"/>
      <c r="E65" s="1022"/>
      <c r="F65" s="1022"/>
      <c r="G65" s="1022"/>
      <c r="H65" s="1022"/>
      <c r="I65" s="1022"/>
      <c r="J65" s="1022"/>
      <c r="K65" s="1022"/>
      <c r="L65" s="1022"/>
      <c r="M65" s="1022"/>
      <c r="N65" s="1022"/>
    </row>
    <row r="66" spans="1:14">
      <c r="A66" s="1022"/>
      <c r="B66" s="1022"/>
      <c r="C66" s="1022"/>
      <c r="D66" s="1022"/>
      <c r="E66" s="1022"/>
      <c r="F66" s="1022"/>
      <c r="G66" s="1022"/>
      <c r="H66" s="1022"/>
      <c r="I66" s="1022"/>
      <c r="J66" s="1022"/>
      <c r="K66" s="1022"/>
      <c r="L66" s="1022"/>
      <c r="M66" s="1022"/>
      <c r="N66" s="1022"/>
    </row>
    <row r="67" spans="1:14">
      <c r="A67" s="1022"/>
      <c r="B67" s="1022"/>
      <c r="C67" s="1022"/>
      <c r="D67" s="1022"/>
      <c r="E67" s="1022"/>
      <c r="F67" s="1022"/>
      <c r="G67" s="1022"/>
      <c r="H67" s="1022"/>
      <c r="I67" s="1022"/>
      <c r="J67" s="1022"/>
      <c r="K67" s="1022"/>
      <c r="L67" s="1022"/>
      <c r="M67" s="1022"/>
      <c r="N67" s="1022"/>
    </row>
    <row r="68" spans="1:14">
      <c r="A68" s="1022"/>
      <c r="B68" s="1022"/>
      <c r="C68" s="1022"/>
      <c r="D68" s="1022"/>
      <c r="E68" s="1022"/>
      <c r="F68" s="1022"/>
      <c r="G68" s="1022"/>
      <c r="H68" s="1022"/>
      <c r="I68" s="1022"/>
      <c r="J68" s="1022"/>
      <c r="K68" s="1022"/>
      <c r="L68" s="1022"/>
      <c r="M68" s="1022"/>
      <c r="N68" s="1022"/>
    </row>
    <row r="69" spans="1:14">
      <c r="A69" s="1022"/>
      <c r="B69" s="1022"/>
      <c r="C69" s="1022"/>
      <c r="D69" s="1022"/>
      <c r="E69" s="1022"/>
      <c r="F69" s="1022"/>
      <c r="G69" s="1022"/>
      <c r="H69" s="1022"/>
      <c r="I69" s="1022"/>
      <c r="J69" s="1022"/>
      <c r="K69" s="1022"/>
      <c r="L69" s="1022"/>
      <c r="M69" s="1022"/>
      <c r="N69" s="1022"/>
    </row>
    <row r="70" spans="1:14">
      <c r="A70" s="1022"/>
      <c r="B70" s="1022"/>
      <c r="C70" s="1022"/>
      <c r="D70" s="1022"/>
      <c r="E70" s="1022"/>
      <c r="F70" s="1022"/>
      <c r="G70" s="1022"/>
      <c r="H70" s="1022"/>
      <c r="I70" s="1022"/>
      <c r="J70" s="1022"/>
      <c r="K70" s="1022"/>
      <c r="L70" s="1022"/>
      <c r="M70" s="1022"/>
      <c r="N70" s="1022"/>
    </row>
    <row r="72" spans="1:14" ht="15">
      <c r="A72" s="544" t="s">
        <v>413</v>
      </c>
      <c r="B72" s="545"/>
      <c r="D72" s="546" t="s">
        <v>414</v>
      </c>
      <c r="E72" s="547"/>
      <c r="F72" s="547"/>
      <c r="H72" s="546" t="s">
        <v>415</v>
      </c>
      <c r="I72" s="547"/>
      <c r="J72" s="547"/>
    </row>
  </sheetData>
  <mergeCells count="3">
    <mergeCell ref="A4:N4"/>
    <mergeCell ref="E6:I6"/>
    <mergeCell ref="A8:N70"/>
  </mergeCells>
  <pageMargins left="0.23" right="0.16" top="0.59" bottom="0.36" header="0.4921259845" footer="0.4921259845"/>
  <pageSetup paperSize="9" scale="63" orientation="portrait" r:id="rId1"/>
  <headerFooter alignWithMargins="0">
    <oddFooter>&amp;LCaf de l'Aisne - Action Sociale&amp;R&amp;F - &amp;A</oddFooter>
  </headerFooter>
</worksheet>
</file>

<file path=xl/worksheets/sheet19.xml><?xml version="1.0" encoding="utf-8"?>
<worksheet xmlns="http://schemas.openxmlformats.org/spreadsheetml/2006/main" xmlns:r="http://schemas.openxmlformats.org/officeDocument/2006/relationships">
  <sheetPr codeName="Feuil20"/>
  <dimension ref="A8:U28"/>
  <sheetViews>
    <sheetView zoomScaleNormal="100" workbookViewId="0">
      <selection activeCell="I23" sqref="I23"/>
    </sheetView>
  </sheetViews>
  <sheetFormatPr baseColWidth="10" defaultRowHeight="12.75"/>
  <cols>
    <col min="1" max="1" width="11.42578125" style="178"/>
    <col min="2" max="2" width="22.42578125" style="178" customWidth="1"/>
    <col min="3" max="4" width="16.7109375" style="178" customWidth="1"/>
    <col min="5" max="16384" width="11.42578125" style="178"/>
  </cols>
  <sheetData>
    <row r="8" spans="1:4" ht="25.5" customHeight="1">
      <c r="B8" s="210"/>
      <c r="C8" s="549" t="s">
        <v>202</v>
      </c>
      <c r="D8" s="549" t="s">
        <v>203</v>
      </c>
    </row>
    <row r="9" spans="1:4" ht="30" customHeight="1">
      <c r="B9" s="1023" t="s">
        <v>421</v>
      </c>
      <c r="C9" s="1024"/>
      <c r="D9" s="1025"/>
    </row>
    <row r="10" spans="1:4" ht="20.100000000000001" customHeight="1">
      <c r="B10" s="550" t="s">
        <v>371</v>
      </c>
      <c r="C10" s="551">
        <v>6.73</v>
      </c>
      <c r="D10" s="548">
        <v>3.15</v>
      </c>
    </row>
    <row r="11" spans="1:4" ht="20.100000000000001" customHeight="1">
      <c r="B11" s="550" t="s">
        <v>192</v>
      </c>
      <c r="C11" s="551">
        <v>4.4400000000000004</v>
      </c>
      <c r="D11" s="548">
        <v>0.95</v>
      </c>
    </row>
    <row r="12" spans="1:4" ht="20.100000000000001" customHeight="1">
      <c r="B12" s="550" t="s">
        <v>39</v>
      </c>
      <c r="C12" s="551">
        <v>15.19</v>
      </c>
      <c r="D12" s="552"/>
    </row>
    <row r="13" spans="1:4" ht="15">
      <c r="C13" s="210"/>
    </row>
    <row r="15" spans="1:4" ht="18">
      <c r="A15" s="559" t="s">
        <v>18</v>
      </c>
    </row>
    <row r="28" spans="21:21">
      <c r="U28" s="178">
        <v>6</v>
      </c>
    </row>
  </sheetData>
  <sheetProtection password="CF70" sheet="1" objects="1" scenarios="1"/>
  <mergeCells count="1">
    <mergeCell ref="B9:D9"/>
  </mergeCells>
  <pageMargins left="0.47" right="0.18" top="0.984251969" bottom="0.984251969" header="0.4921259845" footer="0.4921259845"/>
  <pageSetup paperSize="9" orientation="portrait" horizontalDpi="300" verticalDpi="300" r:id="rId1"/>
  <headerFooter alignWithMargins="0">
    <oddFooter>&amp;LCaf de l'Aisne - Action Sociale&amp;R&amp;F - &amp;A</oddFooter>
  </headerFooter>
</worksheet>
</file>

<file path=xl/worksheets/sheet2.xml><?xml version="1.0" encoding="utf-8"?>
<worksheet xmlns="http://schemas.openxmlformats.org/spreadsheetml/2006/main" xmlns:r="http://schemas.openxmlformats.org/officeDocument/2006/relationships">
  <dimension ref="B1:J132"/>
  <sheetViews>
    <sheetView topLeftCell="A67" zoomScaleNormal="100" workbookViewId="0">
      <selection activeCell="L86" sqref="L86"/>
    </sheetView>
  </sheetViews>
  <sheetFormatPr baseColWidth="10" defaultRowHeight="12.75"/>
  <cols>
    <col min="1" max="1" width="6" style="510" customWidth="1"/>
    <col min="2" max="2" width="28.7109375" style="510" customWidth="1"/>
    <col min="3" max="3" width="54.85546875" style="510" customWidth="1"/>
    <col min="4" max="4" width="13.7109375" style="510" customWidth="1"/>
    <col min="5" max="5" width="26.28515625" style="510" customWidth="1"/>
    <col min="6" max="6" width="0.42578125" style="510" customWidth="1"/>
    <col min="7" max="10" width="11.42578125" style="510" hidden="1" customWidth="1"/>
    <col min="11" max="16384" width="11.42578125" style="510"/>
  </cols>
  <sheetData>
    <row r="1" spans="2:8" s="503" customFormat="1"/>
    <row r="2" spans="2:8" s="503" customFormat="1"/>
    <row r="3" spans="2:8" s="503" customFormat="1"/>
    <row r="4" spans="2:8" s="503" customFormat="1"/>
    <row r="5" spans="2:8" s="503" customFormat="1"/>
    <row r="6" spans="2:8" s="503" customFormat="1"/>
    <row r="7" spans="2:8" s="503" customFormat="1" ht="35.25" customHeight="1"/>
    <row r="8" spans="2:8" s="503" customFormat="1" ht="18" customHeight="1">
      <c r="B8" s="724" t="s">
        <v>373</v>
      </c>
      <c r="C8" s="724"/>
      <c r="D8" s="724"/>
      <c r="E8" s="724"/>
    </row>
    <row r="9" spans="2:8" s="503" customFormat="1" ht="30" customHeight="1"/>
    <row r="10" spans="2:8" s="503" customFormat="1" ht="25.5" customHeight="1">
      <c r="C10" s="721" t="s">
        <v>374</v>
      </c>
      <c r="D10" s="721"/>
      <c r="E10" s="721"/>
    </row>
    <row r="11" spans="2:8" s="503" customFormat="1"/>
    <row r="12" spans="2:8" s="503" customFormat="1" ht="15">
      <c r="C12" s="504" t="s">
        <v>375</v>
      </c>
      <c r="D12" s="505"/>
      <c r="E12" s="504"/>
      <c r="F12" s="506"/>
      <c r="G12" s="506"/>
      <c r="H12" s="506"/>
    </row>
    <row r="13" spans="2:8" s="503" customFormat="1" ht="14.25" customHeight="1">
      <c r="C13" s="505"/>
      <c r="D13" s="505"/>
      <c r="E13" s="505"/>
      <c r="F13" s="506"/>
      <c r="G13" s="506"/>
      <c r="H13" s="506"/>
    </row>
    <row r="14" spans="2:8" s="503" customFormat="1" ht="14.25" customHeight="1">
      <c r="C14" s="505" t="s">
        <v>271</v>
      </c>
      <c r="D14" s="505" t="s">
        <v>123</v>
      </c>
      <c r="E14" s="505"/>
      <c r="F14" s="506"/>
      <c r="G14" s="506"/>
      <c r="H14" s="506"/>
    </row>
    <row r="15" spans="2:8" s="503" customFormat="1" ht="14.25" customHeight="1">
      <c r="C15" s="505" t="s">
        <v>376</v>
      </c>
      <c r="D15" s="505"/>
      <c r="E15" s="505"/>
      <c r="F15" s="506"/>
      <c r="G15" s="506"/>
      <c r="H15" s="506"/>
    </row>
    <row r="16" spans="2:8" s="503" customFormat="1" ht="14.25" customHeight="1">
      <c r="C16" s="505"/>
      <c r="D16" s="505"/>
      <c r="E16" s="505"/>
      <c r="F16" s="506"/>
      <c r="G16" s="506"/>
      <c r="H16" s="506"/>
    </row>
    <row r="17" spans="3:8" s="503" customFormat="1" ht="14.25" customHeight="1">
      <c r="C17" s="505" t="s">
        <v>133</v>
      </c>
      <c r="D17" s="505" t="s">
        <v>122</v>
      </c>
      <c r="E17" s="505"/>
      <c r="F17" s="506"/>
      <c r="G17" s="506"/>
      <c r="H17" s="506"/>
    </row>
    <row r="18" spans="3:8" s="503" customFormat="1" ht="14.25" customHeight="1">
      <c r="C18" s="505" t="s">
        <v>416</v>
      </c>
      <c r="D18" s="505"/>
      <c r="E18" s="505"/>
      <c r="F18" s="506"/>
      <c r="G18" s="506"/>
      <c r="H18" s="506"/>
    </row>
    <row r="19" spans="3:8" s="503" customFormat="1" ht="14.25" customHeight="1">
      <c r="C19" s="505"/>
      <c r="D19" s="505"/>
      <c r="E19" s="505"/>
      <c r="F19" s="506"/>
      <c r="G19" s="506"/>
      <c r="H19" s="506"/>
    </row>
    <row r="20" spans="3:8" s="503" customFormat="1" ht="14.25" customHeight="1">
      <c r="C20" s="505" t="s">
        <v>134</v>
      </c>
      <c r="D20" s="505" t="s">
        <v>124</v>
      </c>
      <c r="E20" s="505"/>
      <c r="F20" s="506"/>
      <c r="G20" s="506"/>
      <c r="H20" s="506"/>
    </row>
    <row r="21" spans="3:8" s="503" customFormat="1" ht="14.25" customHeight="1">
      <c r="C21" s="505" t="s">
        <v>377</v>
      </c>
      <c r="D21" s="505"/>
      <c r="E21" s="505"/>
      <c r="F21" s="506"/>
      <c r="G21" s="506"/>
      <c r="H21" s="506"/>
    </row>
    <row r="22" spans="3:8" s="503" customFormat="1" ht="14.25" customHeight="1">
      <c r="C22" s="505"/>
      <c r="D22" s="505"/>
      <c r="E22" s="505"/>
      <c r="F22" s="506"/>
      <c r="G22" s="506"/>
      <c r="H22" s="506"/>
    </row>
    <row r="23" spans="3:8" s="503" customFormat="1" ht="14.25" customHeight="1">
      <c r="C23" s="504" t="s">
        <v>209</v>
      </c>
      <c r="D23" s="505"/>
      <c r="E23" s="504"/>
      <c r="F23" s="506"/>
      <c r="G23" s="506"/>
      <c r="H23" s="506"/>
    </row>
    <row r="24" spans="3:8" s="503" customFormat="1" ht="14.25" customHeight="1">
      <c r="C24" s="505"/>
      <c r="D24" s="505"/>
      <c r="E24" s="505"/>
      <c r="F24" s="506"/>
      <c r="G24" s="506"/>
      <c r="H24" s="506"/>
    </row>
    <row r="25" spans="3:8" s="503" customFormat="1" ht="14.25" customHeight="1">
      <c r="C25" s="505" t="s">
        <v>136</v>
      </c>
      <c r="D25" s="505" t="s">
        <v>126</v>
      </c>
      <c r="E25" s="505"/>
      <c r="F25" s="506"/>
      <c r="G25" s="506"/>
      <c r="H25" s="506"/>
    </row>
    <row r="26" spans="3:8" s="503" customFormat="1" ht="14.25" customHeight="1">
      <c r="C26" s="505" t="s">
        <v>378</v>
      </c>
      <c r="D26" s="505"/>
      <c r="E26" s="505"/>
      <c r="F26" s="506"/>
      <c r="G26" s="506"/>
      <c r="H26" s="506"/>
    </row>
    <row r="27" spans="3:8" s="503" customFormat="1" ht="14.25" customHeight="1">
      <c r="C27" s="505"/>
      <c r="D27" s="505"/>
      <c r="E27" s="505"/>
      <c r="F27" s="506"/>
      <c r="G27" s="506"/>
      <c r="H27" s="506"/>
    </row>
    <row r="28" spans="3:8" s="503" customFormat="1" ht="14.25" customHeight="1">
      <c r="C28" s="505" t="s">
        <v>137</v>
      </c>
      <c r="D28" s="505" t="s">
        <v>279</v>
      </c>
      <c r="E28" s="505"/>
      <c r="F28" s="506"/>
      <c r="G28" s="506"/>
      <c r="H28" s="506"/>
    </row>
    <row r="29" spans="3:8" s="503" customFormat="1" ht="14.25" customHeight="1">
      <c r="C29" s="505" t="s">
        <v>379</v>
      </c>
      <c r="D29" s="505"/>
      <c r="E29" s="505"/>
      <c r="F29" s="506"/>
      <c r="G29" s="506"/>
      <c r="H29" s="506"/>
    </row>
    <row r="30" spans="3:8" s="503" customFormat="1" ht="15" customHeight="1">
      <c r="C30" s="505"/>
      <c r="D30" s="505"/>
      <c r="E30" s="505"/>
      <c r="H30" s="504"/>
    </row>
    <row r="31" spans="3:8" s="503" customFormat="1" ht="27.75" customHeight="1">
      <c r="C31" s="505"/>
      <c r="D31" s="505"/>
      <c r="E31" s="505"/>
      <c r="H31" s="504"/>
    </row>
    <row r="32" spans="3:8" s="503" customFormat="1" ht="24.75" customHeight="1">
      <c r="C32" s="721" t="s">
        <v>380</v>
      </c>
      <c r="D32" s="721"/>
      <c r="E32" s="721"/>
    </row>
    <row r="33" spans="3:10" s="503" customFormat="1" ht="15">
      <c r="H33" s="505"/>
      <c r="I33" s="505"/>
      <c r="J33" s="505"/>
    </row>
    <row r="34" spans="3:10" s="503" customFormat="1" ht="15" customHeight="1">
      <c r="C34" s="504" t="s">
        <v>375</v>
      </c>
      <c r="H34" s="505"/>
      <c r="I34" s="505"/>
      <c r="J34" s="505"/>
    </row>
    <row r="35" spans="3:10" s="503" customFormat="1" ht="15" customHeight="1">
      <c r="C35" s="505"/>
    </row>
    <row r="36" spans="3:10" s="503" customFormat="1" ht="15" customHeight="1">
      <c r="C36" s="505" t="s">
        <v>381</v>
      </c>
      <c r="D36" s="505" t="s">
        <v>382</v>
      </c>
    </row>
    <row r="37" spans="3:10" s="503" customFormat="1" ht="15" customHeight="1">
      <c r="C37" s="505" t="s">
        <v>383</v>
      </c>
      <c r="H37" s="507"/>
      <c r="I37" s="507"/>
      <c r="J37" s="507"/>
    </row>
    <row r="38" spans="3:10" s="503" customFormat="1" ht="15" customHeight="1">
      <c r="C38" s="505"/>
      <c r="H38" s="507"/>
      <c r="I38" s="507"/>
      <c r="J38" s="507"/>
    </row>
    <row r="39" spans="3:10" s="503" customFormat="1" ht="15" customHeight="1">
      <c r="C39" s="505" t="s">
        <v>384</v>
      </c>
      <c r="D39" s="505" t="s">
        <v>420</v>
      </c>
      <c r="E39" s="505"/>
      <c r="H39" s="508"/>
      <c r="I39" s="509"/>
      <c r="J39" s="507"/>
    </row>
    <row r="40" spans="3:10" s="503" customFormat="1" ht="15" customHeight="1">
      <c r="C40" s="505" t="s">
        <v>417</v>
      </c>
      <c r="D40" s="505"/>
      <c r="E40" s="505"/>
      <c r="H40" s="507"/>
      <c r="I40" s="507"/>
      <c r="J40" s="507"/>
    </row>
    <row r="41" spans="3:10" s="503" customFormat="1" ht="15" customHeight="1">
      <c r="C41" s="505"/>
      <c r="D41" s="505"/>
      <c r="E41" s="505"/>
      <c r="H41" s="507"/>
      <c r="I41" s="507"/>
      <c r="J41" s="507"/>
    </row>
    <row r="42" spans="3:10" s="503" customFormat="1" ht="15" customHeight="1">
      <c r="C42" s="505" t="s">
        <v>386</v>
      </c>
      <c r="D42" s="505" t="s">
        <v>385</v>
      </c>
      <c r="E42" s="505"/>
      <c r="H42" s="508"/>
      <c r="I42" s="509"/>
      <c r="J42" s="507"/>
    </row>
    <row r="43" spans="3:10" s="503" customFormat="1" ht="15" customHeight="1">
      <c r="C43" s="505" t="s">
        <v>387</v>
      </c>
      <c r="D43" s="505"/>
      <c r="E43" s="505"/>
      <c r="H43" s="507"/>
      <c r="I43" s="507"/>
      <c r="J43" s="507"/>
    </row>
    <row r="44" spans="3:10" s="503" customFormat="1" ht="15" customHeight="1">
      <c r="C44" s="505"/>
      <c r="D44" s="505"/>
      <c r="E44" s="505"/>
      <c r="H44" s="507"/>
      <c r="I44" s="507"/>
      <c r="J44" s="507"/>
    </row>
    <row r="45" spans="3:10" s="503" customFormat="1" ht="15" customHeight="1">
      <c r="C45" s="504" t="s">
        <v>209</v>
      </c>
      <c r="D45" s="505"/>
      <c r="E45" s="505"/>
      <c r="H45" s="507"/>
      <c r="I45" s="507"/>
      <c r="J45" s="507"/>
    </row>
    <row r="46" spans="3:10" s="503" customFormat="1" ht="15" customHeight="1">
      <c r="C46" s="505"/>
      <c r="D46" s="505"/>
      <c r="E46" s="505"/>
      <c r="H46" s="507"/>
      <c r="I46" s="507"/>
      <c r="J46" s="507"/>
    </row>
    <row r="47" spans="3:10" s="503" customFormat="1" ht="15" customHeight="1">
      <c r="C47" s="507" t="s">
        <v>273</v>
      </c>
      <c r="D47" s="507" t="s">
        <v>277</v>
      </c>
      <c r="E47" s="507"/>
      <c r="H47" s="507"/>
      <c r="I47" s="507"/>
      <c r="J47" s="507"/>
    </row>
    <row r="48" spans="3:10" s="503" customFormat="1" ht="15" customHeight="1">
      <c r="C48" s="507" t="s">
        <v>388</v>
      </c>
      <c r="D48" s="507"/>
      <c r="E48" s="507"/>
      <c r="H48" s="507"/>
      <c r="I48" s="507"/>
      <c r="J48" s="507"/>
    </row>
    <row r="49" spans="3:10" s="503" customFormat="1" ht="15" customHeight="1">
      <c r="C49" s="508"/>
      <c r="D49" s="509"/>
      <c r="E49" s="507"/>
      <c r="H49" s="508"/>
      <c r="I49" s="507"/>
      <c r="J49" s="507"/>
    </row>
    <row r="50" spans="3:10" s="503" customFormat="1" ht="15" customHeight="1">
      <c r="C50" s="507" t="s">
        <v>274</v>
      </c>
      <c r="D50" s="507" t="s">
        <v>278</v>
      </c>
      <c r="E50" s="507"/>
      <c r="H50" s="507"/>
      <c r="I50" s="507"/>
      <c r="J50" s="507"/>
    </row>
    <row r="51" spans="3:10" s="503" customFormat="1" ht="15" customHeight="1">
      <c r="C51" s="507" t="s">
        <v>389</v>
      </c>
      <c r="D51" s="507"/>
      <c r="E51" s="507"/>
      <c r="H51" s="507"/>
      <c r="I51" s="507"/>
      <c r="J51" s="507"/>
    </row>
    <row r="52" spans="3:10" s="503" customFormat="1" ht="15" customHeight="1">
      <c r="C52" s="507"/>
      <c r="D52" s="507"/>
      <c r="E52" s="507"/>
    </row>
    <row r="53" spans="3:10" s="503" customFormat="1" ht="15" customHeight="1">
      <c r="C53" s="507" t="s">
        <v>136</v>
      </c>
      <c r="D53" s="507" t="s">
        <v>126</v>
      </c>
      <c r="E53" s="507"/>
    </row>
    <row r="54" spans="3:10" s="503" customFormat="1" ht="15" customHeight="1">
      <c r="C54" s="507" t="s">
        <v>378</v>
      </c>
      <c r="D54" s="507"/>
      <c r="E54" s="507"/>
    </row>
    <row r="55" spans="3:10" s="503" customFormat="1" ht="15" customHeight="1">
      <c r="C55" s="507"/>
      <c r="D55" s="507"/>
      <c r="E55" s="507"/>
    </row>
    <row r="56" spans="3:10" s="503" customFormat="1" ht="15" customHeight="1">
      <c r="C56" s="507" t="s">
        <v>275</v>
      </c>
      <c r="D56" s="507" t="s">
        <v>280</v>
      </c>
      <c r="E56" s="507"/>
    </row>
    <row r="57" spans="3:10" s="503" customFormat="1" ht="15" customHeight="1">
      <c r="C57" s="507" t="s">
        <v>390</v>
      </c>
      <c r="D57" s="507"/>
      <c r="E57" s="507"/>
    </row>
    <row r="58" spans="3:10" s="503" customFormat="1" ht="15" customHeight="1"/>
    <row r="59" spans="3:10" ht="15" customHeight="1">
      <c r="C59" s="507" t="s">
        <v>276</v>
      </c>
      <c r="D59" s="507" t="s">
        <v>281</v>
      </c>
      <c r="E59" s="507"/>
    </row>
    <row r="60" spans="3:10" ht="15" customHeight="1">
      <c r="C60" s="507" t="s">
        <v>391</v>
      </c>
      <c r="D60" s="507"/>
      <c r="E60" s="507"/>
    </row>
    <row r="61" spans="3:10">
      <c r="C61" s="503"/>
      <c r="D61" s="503"/>
      <c r="E61" s="503"/>
    </row>
    <row r="74" spans="3:5" ht="60.75" customHeight="1">
      <c r="C74" s="721" t="s">
        <v>392</v>
      </c>
      <c r="D74" s="721"/>
      <c r="E74" s="721"/>
    </row>
    <row r="75" spans="3:5">
      <c r="C75" s="503"/>
      <c r="D75" s="503"/>
      <c r="E75" s="503"/>
    </row>
    <row r="76" spans="3:5" ht="15">
      <c r="C76" s="504" t="s">
        <v>375</v>
      </c>
      <c r="D76" s="503"/>
      <c r="E76" s="503"/>
    </row>
    <row r="77" spans="3:5" ht="15">
      <c r="C77" s="505"/>
      <c r="D77" s="503"/>
      <c r="E77" s="503"/>
    </row>
    <row r="78" spans="3:5" ht="15">
      <c r="C78" s="505" t="s">
        <v>393</v>
      </c>
      <c r="D78" s="505" t="s">
        <v>394</v>
      </c>
      <c r="E78" s="503"/>
    </row>
    <row r="79" spans="3:5" ht="15">
      <c r="C79" s="505" t="s">
        <v>395</v>
      </c>
      <c r="D79" s="503"/>
      <c r="E79" s="503"/>
    </row>
    <row r="80" spans="3:5" ht="15">
      <c r="C80" s="505"/>
      <c r="D80" s="503"/>
      <c r="E80" s="503"/>
    </row>
    <row r="81" spans="3:5" ht="15">
      <c r="C81" s="505" t="s">
        <v>396</v>
      </c>
      <c r="D81" s="505" t="s">
        <v>411</v>
      </c>
      <c r="E81" s="505"/>
    </row>
    <row r="82" spans="3:5" ht="15">
      <c r="C82" s="505" t="s">
        <v>397</v>
      </c>
      <c r="D82" s="505"/>
      <c r="E82" s="505"/>
    </row>
    <row r="83" spans="3:5" ht="15">
      <c r="C83" s="505"/>
      <c r="D83" s="505"/>
      <c r="E83" s="505"/>
    </row>
    <row r="84" spans="3:5" ht="15">
      <c r="C84" s="505" t="s">
        <v>384</v>
      </c>
      <c r="D84" s="505" t="s">
        <v>420</v>
      </c>
      <c r="E84" s="505"/>
    </row>
    <row r="85" spans="3:5" ht="15">
      <c r="C85" s="505" t="s">
        <v>417</v>
      </c>
      <c r="D85" s="505"/>
      <c r="E85" s="505"/>
    </row>
    <row r="86" spans="3:5" ht="15">
      <c r="C86" s="505"/>
      <c r="D86" s="505"/>
      <c r="E86" s="505"/>
    </row>
    <row r="87" spans="3:5" ht="15">
      <c r="C87" s="505"/>
      <c r="D87" s="505"/>
      <c r="E87" s="505"/>
    </row>
    <row r="88" spans="3:5" ht="15">
      <c r="C88" s="504" t="s">
        <v>209</v>
      </c>
      <c r="D88" s="505"/>
      <c r="E88" s="505"/>
    </row>
    <row r="89" spans="3:5" ht="15">
      <c r="C89" s="505"/>
      <c r="D89" s="505"/>
      <c r="E89" s="505"/>
    </row>
    <row r="90" spans="3:5" ht="15">
      <c r="C90" s="507" t="s">
        <v>273</v>
      </c>
      <c r="D90" s="507" t="s">
        <v>277</v>
      </c>
      <c r="E90" s="507"/>
    </row>
    <row r="91" spans="3:5" ht="15">
      <c r="C91" s="507" t="s">
        <v>388</v>
      </c>
      <c r="D91" s="507"/>
      <c r="E91" s="507"/>
    </row>
    <row r="92" spans="3:5" ht="15.75">
      <c r="C92" s="508"/>
      <c r="D92" s="509"/>
      <c r="E92" s="507"/>
    </row>
    <row r="93" spans="3:5" ht="15">
      <c r="C93" s="507" t="s">
        <v>274</v>
      </c>
      <c r="D93" s="507" t="s">
        <v>278</v>
      </c>
      <c r="E93" s="507"/>
    </row>
    <row r="94" spans="3:5" ht="15">
      <c r="C94" s="507" t="s">
        <v>389</v>
      </c>
      <c r="D94" s="507"/>
      <c r="E94" s="507"/>
    </row>
    <row r="95" spans="3:5" ht="15">
      <c r="C95" s="507"/>
      <c r="D95" s="507"/>
      <c r="E95" s="507"/>
    </row>
    <row r="96" spans="3:5" ht="15">
      <c r="C96" s="507" t="s">
        <v>276</v>
      </c>
      <c r="D96" s="507" t="s">
        <v>281</v>
      </c>
      <c r="E96" s="507"/>
    </row>
    <row r="97" spans="3:5" ht="15">
      <c r="C97" s="507" t="s">
        <v>391</v>
      </c>
      <c r="D97" s="507"/>
      <c r="E97" s="507"/>
    </row>
    <row r="103" spans="3:5" ht="23.25">
      <c r="C103" s="721" t="s">
        <v>398</v>
      </c>
      <c r="D103" s="721"/>
      <c r="E103" s="721"/>
    </row>
    <row r="104" spans="3:5">
      <c r="C104" s="503"/>
      <c r="D104" s="503"/>
      <c r="E104" s="503"/>
    </row>
    <row r="105" spans="3:5" ht="15">
      <c r="C105" s="504" t="s">
        <v>375</v>
      </c>
      <c r="D105" s="503"/>
      <c r="E105" s="503"/>
    </row>
    <row r="106" spans="3:5" ht="15">
      <c r="C106" s="505"/>
      <c r="D106" s="503"/>
      <c r="E106" s="503"/>
    </row>
    <row r="107" spans="3:5" ht="15">
      <c r="C107" s="505" t="s">
        <v>399</v>
      </c>
      <c r="D107" s="505" t="s">
        <v>400</v>
      </c>
      <c r="E107" s="503"/>
    </row>
    <row r="108" spans="3:5" ht="15">
      <c r="C108" s="505" t="s">
        <v>401</v>
      </c>
      <c r="D108" s="503"/>
      <c r="E108" s="503"/>
    </row>
    <row r="109" spans="3:5" ht="15">
      <c r="C109" s="505"/>
      <c r="D109" s="503"/>
      <c r="E109" s="503"/>
    </row>
    <row r="110" spans="3:5" ht="15">
      <c r="C110" s="505" t="s">
        <v>402</v>
      </c>
      <c r="D110" s="505" t="s">
        <v>419</v>
      </c>
      <c r="E110" s="503"/>
    </row>
    <row r="111" spans="3:5" ht="15">
      <c r="C111" s="505" t="s">
        <v>403</v>
      </c>
      <c r="D111" s="505"/>
      <c r="E111" s="505"/>
    </row>
    <row r="112" spans="3:5" ht="15">
      <c r="C112" s="505"/>
      <c r="D112" s="505"/>
      <c r="E112" s="505"/>
    </row>
    <row r="113" spans="3:5" ht="15">
      <c r="C113" s="505"/>
      <c r="D113" s="505"/>
      <c r="E113" s="505"/>
    </row>
    <row r="114" spans="3:5" ht="15">
      <c r="C114" s="504" t="s">
        <v>209</v>
      </c>
      <c r="D114" s="505"/>
      <c r="E114" s="505"/>
    </row>
    <row r="115" spans="3:5" ht="15">
      <c r="C115" s="505"/>
      <c r="D115" s="505"/>
      <c r="E115" s="505"/>
    </row>
    <row r="116" spans="3:5" ht="15">
      <c r="C116" s="507" t="s">
        <v>275</v>
      </c>
      <c r="D116" s="507" t="s">
        <v>280</v>
      </c>
      <c r="E116" s="507"/>
    </row>
    <row r="117" spans="3:5" ht="15">
      <c r="C117" s="507" t="s">
        <v>390</v>
      </c>
      <c r="D117" s="507"/>
      <c r="E117" s="507"/>
    </row>
    <row r="118" spans="3:5">
      <c r="C118" s="503"/>
      <c r="D118" s="503"/>
      <c r="E118" s="503"/>
    </row>
    <row r="123" spans="3:5" s="503" customFormat="1" ht="21" customHeight="1">
      <c r="C123" s="722" t="s">
        <v>272</v>
      </c>
      <c r="D123" s="722"/>
      <c r="E123" s="722"/>
    </row>
    <row r="124" spans="3:5" s="503" customFormat="1" ht="21" customHeight="1">
      <c r="C124" s="723"/>
      <c r="D124" s="723"/>
      <c r="E124" s="723"/>
    </row>
    <row r="125" spans="3:5" s="503" customFormat="1"/>
    <row r="126" spans="3:5" s="503" customFormat="1" ht="15">
      <c r="C126" s="505" t="s">
        <v>135</v>
      </c>
      <c r="D126" s="505" t="s">
        <v>125</v>
      </c>
    </row>
    <row r="127" spans="3:5" s="503" customFormat="1" ht="15">
      <c r="C127" s="505" t="s">
        <v>404</v>
      </c>
      <c r="D127" s="505"/>
    </row>
    <row r="128" spans="3:5" s="503" customFormat="1"/>
    <row r="129" s="503" customFormat="1"/>
    <row r="130" s="503" customFormat="1"/>
    <row r="131" s="503" customFormat="1"/>
    <row r="132" s="503" customFormat="1"/>
  </sheetData>
  <sheetProtection password="CF70" sheet="1" objects="1" scenarios="1"/>
  <mergeCells count="7">
    <mergeCell ref="C103:E103"/>
    <mergeCell ref="C123:E123"/>
    <mergeCell ref="C124:E124"/>
    <mergeCell ref="B8:E8"/>
    <mergeCell ref="C10:E10"/>
    <mergeCell ref="C32:E32"/>
    <mergeCell ref="C74:E74"/>
  </mergeCells>
  <pageMargins left="0.15748031496062992" right="0.19685039370078741" top="0" bottom="0" header="0.11811023622047245" footer="0.11811023622047245"/>
  <pageSetup paperSize="9" scale="68" orientation="portrait" r:id="rId1"/>
  <headerFooter alignWithMargins="0">
    <oddFooter>&amp;LCaf de l'Aisne - Action Sociale&amp;R&amp;F - &amp;A</oddFooter>
  </headerFooter>
  <rowBreaks count="1" manualBreakCount="1">
    <brk id="70" max="9" man="1"/>
  </rowBreaks>
  <drawing r:id="rId2"/>
  <legacyDrawing r:id="rId3"/>
  <oleObjects>
    <oleObject progId="Word.Document.8" shapeId="50180" r:id="rId4"/>
    <oleObject progId="Word.Document.8" shapeId="50183" r:id="rId5"/>
  </oleObjects>
</worksheet>
</file>

<file path=xl/worksheets/sheet3.xml><?xml version="1.0" encoding="utf-8"?>
<worksheet xmlns="http://schemas.openxmlformats.org/spreadsheetml/2006/main" xmlns:r="http://schemas.openxmlformats.org/officeDocument/2006/relationships">
  <sheetPr codeName="Feuil3"/>
  <dimension ref="C7:K60"/>
  <sheetViews>
    <sheetView topLeftCell="A52" zoomScaleNormal="100" workbookViewId="0">
      <selection activeCell="F22" sqref="F22"/>
    </sheetView>
  </sheetViews>
  <sheetFormatPr baseColWidth="10" defaultRowHeight="12.75"/>
  <cols>
    <col min="1" max="4" width="11.42578125" style="2"/>
    <col min="5" max="5" width="15" style="2" customWidth="1"/>
    <col min="6" max="16384" width="11.42578125" style="2"/>
  </cols>
  <sheetData>
    <row r="7" ht="41.25" customHeight="1"/>
    <row r="22" spans="3:11" ht="20.25">
      <c r="C22" s="487" t="s">
        <v>283</v>
      </c>
      <c r="F22" s="541" t="s">
        <v>476</v>
      </c>
      <c r="G22" s="541" t="s">
        <v>285</v>
      </c>
    </row>
    <row r="26" spans="3:11" ht="23.1" customHeight="1">
      <c r="D26" s="179"/>
    </row>
    <row r="27" spans="3:11" ht="23.1" customHeight="1">
      <c r="C27" s="487" t="s">
        <v>119</v>
      </c>
      <c r="E27" s="488"/>
      <c r="F27" s="725"/>
      <c r="G27" s="725"/>
      <c r="H27" s="725"/>
      <c r="I27" s="726"/>
      <c r="J27" s="726"/>
      <c r="K27" s="726"/>
    </row>
    <row r="28" spans="3:11" ht="23.1" customHeight="1">
      <c r="C28" s="487"/>
      <c r="E28" s="488"/>
    </row>
    <row r="29" spans="3:11" ht="23.1" customHeight="1">
      <c r="C29" s="502" t="s">
        <v>410</v>
      </c>
      <c r="E29" s="488"/>
      <c r="F29" s="542"/>
      <c r="G29" s="542"/>
      <c r="H29" s="542"/>
      <c r="I29" s="543"/>
      <c r="J29" s="543"/>
      <c r="K29" s="543"/>
    </row>
    <row r="30" spans="3:11" ht="23.1" customHeight="1">
      <c r="C30" s="501"/>
      <c r="E30" s="193"/>
      <c r="F30" s="493"/>
      <c r="G30" s="493"/>
      <c r="H30" s="493"/>
      <c r="I30" s="493"/>
      <c r="J30" s="493"/>
      <c r="K30" s="493"/>
    </row>
    <row r="31" spans="3:11" ht="23.1" customHeight="1">
      <c r="C31" s="487" t="s">
        <v>349</v>
      </c>
      <c r="E31" s="488"/>
      <c r="F31" s="725"/>
      <c r="G31" s="725"/>
      <c r="H31" s="725"/>
      <c r="I31" s="726"/>
      <c r="J31" s="726"/>
      <c r="K31" s="726"/>
    </row>
    <row r="32" spans="3:11" ht="23.25" customHeight="1">
      <c r="E32" s="193"/>
      <c r="F32" s="193"/>
      <c r="G32" s="193"/>
      <c r="H32" s="193"/>
      <c r="I32" s="193"/>
      <c r="J32" s="193"/>
      <c r="K32" s="193"/>
    </row>
    <row r="33" spans="3:11" ht="23.1" customHeight="1">
      <c r="C33" s="487" t="s">
        <v>350</v>
      </c>
      <c r="E33" s="193"/>
      <c r="F33" s="725"/>
      <c r="G33" s="725"/>
      <c r="H33" s="725"/>
      <c r="I33" s="726"/>
      <c r="J33" s="726"/>
      <c r="K33" s="726"/>
    </row>
    <row r="34" spans="3:11" ht="20.25">
      <c r="C34" s="487" t="s">
        <v>351</v>
      </c>
      <c r="E34" s="193"/>
      <c r="F34" s="193"/>
      <c r="G34" s="193"/>
      <c r="H34" s="193"/>
      <c r="I34" s="193"/>
      <c r="J34" s="193"/>
      <c r="K34" s="193"/>
    </row>
    <row r="35" spans="3:11">
      <c r="E35" s="193"/>
      <c r="F35" s="193"/>
      <c r="G35" s="193"/>
      <c r="H35" s="193"/>
      <c r="I35" s="193"/>
      <c r="J35" s="193"/>
      <c r="K35" s="193"/>
    </row>
    <row r="36" spans="3:11">
      <c r="E36" s="193"/>
      <c r="F36" s="193"/>
      <c r="G36" s="193"/>
      <c r="H36" s="193"/>
      <c r="I36" s="193"/>
      <c r="J36" s="193"/>
      <c r="K36" s="193"/>
    </row>
    <row r="37" spans="3:11" ht="20.25">
      <c r="C37" s="487" t="s">
        <v>352</v>
      </c>
      <c r="E37" s="193"/>
      <c r="F37" s="725"/>
      <c r="G37" s="725"/>
      <c r="H37" s="725"/>
      <c r="I37" s="726"/>
      <c r="J37" s="726"/>
      <c r="K37" s="726"/>
    </row>
    <row r="38" spans="3:11" ht="20.25">
      <c r="C38" s="487"/>
      <c r="E38" s="193"/>
      <c r="F38" s="193"/>
      <c r="G38" s="193"/>
      <c r="H38" s="193"/>
      <c r="I38" s="193"/>
      <c r="J38" s="193"/>
      <c r="K38" s="193"/>
    </row>
    <row r="39" spans="3:11" ht="20.25">
      <c r="C39" s="487" t="s">
        <v>353</v>
      </c>
      <c r="E39" s="725"/>
      <c r="F39" s="725"/>
      <c r="G39" s="725"/>
      <c r="H39" s="489" t="s">
        <v>354</v>
      </c>
      <c r="I39" s="725"/>
      <c r="J39" s="725"/>
      <c r="K39" s="725"/>
    </row>
    <row r="42" spans="3:11" ht="79.5" customHeight="1"/>
    <row r="43" spans="3:11" ht="22.5" customHeight="1">
      <c r="C43" s="487" t="s">
        <v>355</v>
      </c>
      <c r="E43" s="274"/>
      <c r="F43" s="725"/>
      <c r="G43" s="725"/>
      <c r="H43" s="725"/>
      <c r="I43" s="726"/>
      <c r="J43" s="726"/>
      <c r="K43" s="726"/>
    </row>
    <row r="44" spans="3:11" ht="22.5" customHeight="1"/>
    <row r="45" spans="3:11" ht="22.5" customHeight="1">
      <c r="C45" s="487" t="s">
        <v>349</v>
      </c>
      <c r="E45" s="274"/>
      <c r="F45" s="725"/>
      <c r="G45" s="725"/>
      <c r="H45" s="725"/>
      <c r="I45" s="726"/>
      <c r="J45" s="726"/>
      <c r="K45" s="726"/>
    </row>
    <row r="46" spans="3:11" ht="22.5" customHeight="1"/>
    <row r="47" spans="3:11" ht="22.5" customHeight="1">
      <c r="C47" s="487" t="s">
        <v>356</v>
      </c>
      <c r="F47" s="725"/>
      <c r="G47" s="725"/>
      <c r="H47" s="725"/>
      <c r="I47" s="726"/>
      <c r="J47" s="726"/>
      <c r="K47" s="726"/>
    </row>
    <row r="48" spans="3:11" ht="22.5" customHeight="1"/>
    <row r="49" spans="3:11" ht="22.5" customHeight="1">
      <c r="C49" s="487" t="s">
        <v>352</v>
      </c>
      <c r="F49" s="725"/>
      <c r="G49" s="725"/>
      <c r="H49" s="725"/>
      <c r="I49" s="726"/>
      <c r="J49" s="726"/>
      <c r="K49" s="726"/>
    </row>
    <row r="50" spans="3:11" ht="22.5" customHeight="1">
      <c r="C50" s="487"/>
    </row>
    <row r="51" spans="3:11" ht="22.5" customHeight="1">
      <c r="C51" s="487" t="s">
        <v>353</v>
      </c>
      <c r="E51" s="725"/>
      <c r="F51" s="725"/>
      <c r="G51" s="725"/>
      <c r="H51" s="490" t="s">
        <v>354</v>
      </c>
      <c r="I51" s="725"/>
      <c r="J51" s="725"/>
      <c r="K51" s="725"/>
    </row>
    <row r="59" spans="3:11">
      <c r="G59" s="727" t="s">
        <v>434</v>
      </c>
      <c r="H59" s="727"/>
      <c r="I59" s="727"/>
      <c r="J59" s="727"/>
    </row>
    <row r="60" spans="3:11">
      <c r="G60" s="727"/>
      <c r="H60" s="727"/>
      <c r="I60" s="727"/>
      <c r="J60" s="727"/>
    </row>
  </sheetData>
  <sheetProtection password="CF70" sheet="1" objects="1" scenarios="1"/>
  <mergeCells count="13">
    <mergeCell ref="F27:K27"/>
    <mergeCell ref="F31:K31"/>
    <mergeCell ref="G59:J60"/>
    <mergeCell ref="F33:K33"/>
    <mergeCell ref="F37:K37"/>
    <mergeCell ref="E39:G39"/>
    <mergeCell ref="I39:K39"/>
    <mergeCell ref="F43:K43"/>
    <mergeCell ref="F45:K45"/>
    <mergeCell ref="F47:K47"/>
    <mergeCell ref="F49:K49"/>
    <mergeCell ref="E51:G51"/>
    <mergeCell ref="I51:K51"/>
  </mergeCells>
  <pageMargins left="0.23622047244094491" right="0.19685039370078741" top="0" bottom="0" header="0.21" footer="0.19685039370078741"/>
  <pageSetup paperSize="9" scale="72" orientation="portrait" r:id="rId1"/>
  <headerFooter alignWithMargins="0">
    <oddFooter>&amp;LCaf de l'Aisne - Action Sociale&amp;R&amp;F - &amp;A</oddFooter>
  </headerFooter>
  <drawing r:id="rId2"/>
  <legacyDrawing r:id="rId3"/>
  <oleObjects>
    <oleObject progId="Word.Document.8" shapeId="19469" r:id="rId4"/>
  </oleObjects>
</worksheet>
</file>

<file path=xl/worksheets/sheet4.xml><?xml version="1.0" encoding="utf-8"?>
<worksheet xmlns="http://schemas.openxmlformats.org/spreadsheetml/2006/main" xmlns:r="http://schemas.openxmlformats.org/officeDocument/2006/relationships">
  <sheetPr codeName="Feuil4"/>
  <dimension ref="A1:S83"/>
  <sheetViews>
    <sheetView topLeftCell="A61" zoomScaleNormal="100" zoomScaleSheetLayoutView="75" workbookViewId="0">
      <selection activeCell="B36" sqref="B36"/>
    </sheetView>
  </sheetViews>
  <sheetFormatPr baseColWidth="10" defaultRowHeight="12.75"/>
  <cols>
    <col min="1" max="1" width="19.28515625" style="2" customWidth="1"/>
    <col min="2" max="2" width="16.42578125" style="2" customWidth="1"/>
    <col min="3" max="17" width="20.7109375" style="2" customWidth="1"/>
    <col min="18" max="16384" width="11.42578125" style="2"/>
  </cols>
  <sheetData>
    <row r="1" spans="1:17" ht="66.75" customHeight="1" thickTop="1" thickBot="1">
      <c r="A1" s="781" t="s">
        <v>138</v>
      </c>
      <c r="B1" s="782"/>
      <c r="C1" s="782"/>
      <c r="D1" s="782"/>
      <c r="E1" s="782"/>
      <c r="F1" s="782"/>
      <c r="G1" s="782"/>
      <c r="H1" s="782"/>
      <c r="I1" s="782"/>
      <c r="J1" s="782"/>
      <c r="K1" s="782"/>
      <c r="L1" s="782"/>
      <c r="M1" s="782"/>
      <c r="N1" s="782"/>
      <c r="O1" s="782"/>
      <c r="P1" s="782"/>
      <c r="Q1" s="783"/>
    </row>
    <row r="2" spans="1:17" ht="10.5" customHeight="1" thickTop="1">
      <c r="A2" s="78"/>
      <c r="B2" s="79"/>
      <c r="C2" s="79"/>
      <c r="D2" s="79"/>
      <c r="E2" s="79"/>
      <c r="F2" s="79"/>
      <c r="G2" s="79"/>
      <c r="H2" s="79"/>
      <c r="I2" s="79"/>
      <c r="J2" s="79"/>
      <c r="K2" s="79"/>
      <c r="L2" s="79"/>
      <c r="M2" s="79"/>
      <c r="N2" s="79"/>
      <c r="O2" s="79"/>
      <c r="P2" s="79"/>
      <c r="Q2" s="79"/>
    </row>
    <row r="3" spans="1:17" s="82" customFormat="1" ht="1.5" customHeight="1">
      <c r="A3" s="80"/>
      <c r="B3" s="81"/>
      <c r="C3" s="81"/>
      <c r="D3" s="81"/>
      <c r="E3" s="81"/>
      <c r="F3" s="81"/>
      <c r="G3" s="81"/>
      <c r="H3" s="81"/>
      <c r="I3" s="81"/>
      <c r="J3" s="81"/>
      <c r="K3" s="81"/>
      <c r="L3" s="81"/>
      <c r="M3" s="81"/>
      <c r="N3" s="81"/>
      <c r="O3" s="81"/>
      <c r="P3" s="81"/>
      <c r="Q3" s="81"/>
    </row>
    <row r="4" spans="1:17" ht="15.75" customHeight="1">
      <c r="A4" s="784" t="s">
        <v>139</v>
      </c>
      <c r="B4" s="784"/>
      <c r="C4" s="784"/>
      <c r="D4" s="767" t="str">
        <f>IF('Page de garde'!F27&gt;0,'Page de garde'!F27,"")</f>
        <v/>
      </c>
      <c r="E4" s="767"/>
      <c r="F4" s="767"/>
      <c r="G4" s="767"/>
      <c r="H4" s="767"/>
      <c r="I4" s="767"/>
      <c r="J4" s="767"/>
      <c r="K4" s="767"/>
      <c r="L4" s="486"/>
      <c r="M4" s="486"/>
      <c r="N4" s="1"/>
    </row>
    <row r="5" spans="1:17" ht="6" customHeight="1">
      <c r="A5" s="83"/>
      <c r="B5" s="83"/>
      <c r="C5" s="83"/>
      <c r="D5" s="84"/>
      <c r="E5" s="85"/>
      <c r="F5" s="85"/>
      <c r="G5" s="85"/>
      <c r="H5" s="85"/>
      <c r="I5" s="85"/>
      <c r="J5" s="85"/>
      <c r="K5" s="85"/>
      <c r="L5" s="85"/>
      <c r="M5" s="85"/>
      <c r="N5" s="1"/>
    </row>
    <row r="6" spans="1:17" ht="18.75" customHeight="1">
      <c r="A6" s="784" t="s">
        <v>140</v>
      </c>
      <c r="B6" s="784"/>
      <c r="C6" s="86"/>
      <c r="D6" s="767" t="str">
        <f>IF('Page de garde'!F31&gt;0,'Page de garde'!F31,"")</f>
        <v/>
      </c>
      <c r="E6" s="767"/>
      <c r="F6" s="767"/>
      <c r="G6" s="767"/>
      <c r="H6" s="767"/>
      <c r="I6" s="767"/>
      <c r="J6" s="767"/>
      <c r="K6" s="767"/>
      <c r="L6" s="767"/>
      <c r="M6" s="486"/>
      <c r="N6" s="87"/>
      <c r="O6" s="87"/>
      <c r="P6" s="87"/>
      <c r="Q6" s="87"/>
    </row>
    <row r="7" spans="1:17" ht="6" customHeight="1">
      <c r="A7" s="83"/>
      <c r="B7" s="83"/>
      <c r="C7" s="83"/>
      <c r="D7" s="84"/>
      <c r="E7" s="85"/>
      <c r="F7" s="85"/>
      <c r="G7" s="85"/>
      <c r="H7" s="85"/>
      <c r="I7" s="85"/>
      <c r="J7" s="85"/>
      <c r="K7" s="85"/>
      <c r="L7" s="85"/>
      <c r="M7" s="85"/>
      <c r="N7" s="1"/>
    </row>
    <row r="8" spans="1:17" ht="18.75" customHeight="1">
      <c r="A8" s="785" t="s">
        <v>141</v>
      </c>
      <c r="B8" s="786"/>
      <c r="C8" s="786"/>
      <c r="D8" s="767" t="str">
        <f>IF('Page de garde'!F33&gt;0,'Page de garde'!F33,"")</f>
        <v/>
      </c>
      <c r="E8" s="767"/>
      <c r="F8" s="767"/>
      <c r="G8" s="767"/>
      <c r="H8" s="767"/>
      <c r="I8" s="767"/>
      <c r="J8" s="767"/>
      <c r="K8" s="767"/>
      <c r="L8" s="767"/>
      <c r="M8" s="486"/>
      <c r="N8" s="1"/>
    </row>
    <row r="9" spans="1:17" ht="8.25" customHeight="1">
      <c r="A9" s="88"/>
      <c r="B9" s="89"/>
      <c r="C9" s="89"/>
      <c r="D9" s="3"/>
      <c r="E9" s="3"/>
      <c r="F9" s="3"/>
      <c r="G9" s="3"/>
      <c r="H9" s="3"/>
      <c r="I9" s="3"/>
      <c r="J9" s="3"/>
      <c r="K9" s="3"/>
      <c r="L9" s="3"/>
      <c r="M9" s="3"/>
      <c r="N9" s="1"/>
    </row>
    <row r="10" spans="1:17" ht="15.75">
      <c r="B10" s="90"/>
      <c r="C10" s="90"/>
      <c r="D10" s="91" t="s">
        <v>142</v>
      </c>
      <c r="E10" s="788" t="str">
        <f>IF('Page de garde'!E39&gt;0,'Page de garde'!E39,"")</f>
        <v/>
      </c>
      <c r="F10" s="788"/>
      <c r="G10" s="788"/>
      <c r="H10" s="788"/>
      <c r="I10" s="92" t="s">
        <v>143</v>
      </c>
      <c r="J10" s="788" t="str">
        <f>IF('Page de garde'!I39&gt;0,'Page de garde'!I39,"")</f>
        <v/>
      </c>
      <c r="K10" s="788"/>
      <c r="L10" s="788"/>
      <c r="M10" s="788"/>
    </row>
    <row r="11" spans="1:17" ht="13.5" customHeight="1">
      <c r="B11" s="90"/>
      <c r="C11" s="90"/>
      <c r="D11" s="93"/>
      <c r="E11" s="494"/>
      <c r="F11" s="495"/>
      <c r="G11" s="495"/>
      <c r="H11" s="495"/>
      <c r="I11" s="495"/>
      <c r="J11" s="96"/>
      <c r="K11" s="495"/>
      <c r="L11" s="495"/>
      <c r="M11" s="495"/>
    </row>
    <row r="12" spans="1:17" ht="21.75" customHeight="1">
      <c r="B12" s="90"/>
      <c r="C12" s="90"/>
      <c r="D12" s="197" t="s">
        <v>236</v>
      </c>
      <c r="E12" s="788" t="str">
        <f>IF('Page de garde'!F37&gt;0,'Page de garde'!F37,"")</f>
        <v/>
      </c>
      <c r="F12" s="788"/>
      <c r="G12" s="788"/>
      <c r="H12" s="788"/>
      <c r="I12" s="495"/>
      <c r="J12" s="96"/>
      <c r="K12" s="495"/>
      <c r="L12" s="495"/>
      <c r="M12" s="495"/>
    </row>
    <row r="13" spans="1:17" ht="3" customHeight="1">
      <c r="B13" s="90"/>
      <c r="C13" s="90"/>
      <c r="D13" s="91"/>
      <c r="E13" s="94"/>
      <c r="F13" s="95"/>
      <c r="G13" s="95"/>
      <c r="H13" s="95"/>
      <c r="I13" s="95"/>
      <c r="J13" s="96"/>
      <c r="K13" s="95"/>
      <c r="L13" s="95"/>
      <c r="M13" s="95"/>
    </row>
    <row r="14" spans="1:17" ht="8.25" customHeight="1">
      <c r="A14" s="88"/>
      <c r="B14" s="89"/>
      <c r="C14" s="89"/>
      <c r="D14" s="91"/>
      <c r="E14" s="787"/>
      <c r="F14" s="787"/>
      <c r="G14" s="787"/>
      <c r="H14" s="787"/>
      <c r="I14" s="787"/>
      <c r="J14" s="787"/>
      <c r="K14" s="787"/>
      <c r="L14" s="787"/>
      <c r="M14" s="787"/>
    </row>
    <row r="15" spans="1:17" ht="14.25" customHeight="1">
      <c r="A15" s="97"/>
      <c r="B15" s="98"/>
      <c r="C15" s="98"/>
      <c r="D15" s="99"/>
      <c r="E15" s="239"/>
      <c r="F15" s="239"/>
      <c r="G15" s="239"/>
      <c r="H15" s="239"/>
      <c r="I15" s="239"/>
      <c r="J15" s="239"/>
      <c r="K15" s="239"/>
      <c r="L15" s="239"/>
      <c r="M15" s="239"/>
      <c r="N15" s="100"/>
    </row>
    <row r="16" spans="1:17" ht="21" customHeight="1">
      <c r="A16" s="785" t="s">
        <v>144</v>
      </c>
      <c r="B16" s="786"/>
      <c r="C16" s="786"/>
      <c r="D16" s="767" t="str">
        <f>IF('Page de garde'!F43&gt;0,'Page de garde'!F43,"")</f>
        <v/>
      </c>
      <c r="E16" s="767"/>
      <c r="F16" s="767"/>
      <c r="G16" s="767"/>
      <c r="H16" s="767"/>
      <c r="I16" s="767"/>
      <c r="J16" s="767"/>
      <c r="K16" s="767"/>
      <c r="L16" s="767"/>
      <c r="M16" s="486"/>
    </row>
    <row r="17" spans="1:17" ht="6" customHeight="1">
      <c r="A17" s="101"/>
      <c r="B17" s="102"/>
      <c r="C17" s="102"/>
      <c r="D17" s="84"/>
      <c r="E17" s="85"/>
      <c r="F17" s="85"/>
      <c r="G17" s="85"/>
      <c r="H17" s="85"/>
      <c r="I17" s="85"/>
      <c r="J17" s="85"/>
      <c r="K17" s="85"/>
      <c r="L17" s="85"/>
      <c r="M17" s="85"/>
    </row>
    <row r="18" spans="1:17" ht="15.75">
      <c r="A18" s="784" t="s">
        <v>140</v>
      </c>
      <c r="B18" s="784"/>
      <c r="C18" s="103"/>
      <c r="D18" s="767" t="str">
        <f>IF('Page de garde'!F45&gt;0,'Page de garde'!F45,"")</f>
        <v/>
      </c>
      <c r="E18" s="767"/>
      <c r="F18" s="767"/>
      <c r="G18" s="767"/>
      <c r="H18" s="767"/>
      <c r="I18" s="767"/>
      <c r="J18" s="767"/>
      <c r="K18" s="767"/>
      <c r="L18" s="767"/>
      <c r="M18" s="767"/>
    </row>
    <row r="19" spans="1:17" ht="6" customHeight="1">
      <c r="A19" s="96"/>
      <c r="B19" s="103"/>
      <c r="C19" s="103"/>
      <c r="D19" s="3"/>
      <c r="E19" s="3"/>
      <c r="F19" s="3"/>
      <c r="G19" s="3"/>
      <c r="H19" s="3"/>
      <c r="I19" s="3"/>
      <c r="J19" s="3"/>
      <c r="K19" s="3"/>
      <c r="L19" s="3"/>
      <c r="M19" s="3"/>
    </row>
    <row r="20" spans="1:17" ht="24.75" customHeight="1">
      <c r="A20" s="91" t="s">
        <v>145</v>
      </c>
      <c r="B20" s="452"/>
      <c r="C20" s="86"/>
      <c r="D20" s="767" t="str">
        <f>IF('Page de garde'!F47&gt;0,'Page de garde'!F47,"")</f>
        <v/>
      </c>
      <c r="E20" s="767"/>
      <c r="F20" s="767"/>
      <c r="G20" s="767"/>
      <c r="H20" s="767"/>
      <c r="I20" s="767"/>
      <c r="J20" s="496"/>
      <c r="K20" s="496"/>
      <c r="L20" s="496"/>
      <c r="M20" s="496"/>
      <c r="N20" s="87"/>
      <c r="O20" s="87"/>
      <c r="P20" s="87"/>
      <c r="Q20" s="87"/>
    </row>
    <row r="21" spans="1:17" ht="15.75">
      <c r="B21" s="83"/>
      <c r="C21" s="86"/>
      <c r="D21" s="780"/>
      <c r="E21" s="780"/>
      <c r="F21" s="780"/>
      <c r="G21" s="780"/>
      <c r="H21" s="780"/>
      <c r="I21" s="780"/>
      <c r="J21" s="780"/>
      <c r="K21" s="780"/>
      <c r="L21" s="780"/>
      <c r="M21" s="780"/>
      <c r="N21" s="87"/>
      <c r="O21" s="87"/>
      <c r="P21" s="87"/>
      <c r="Q21" s="87"/>
    </row>
    <row r="22" spans="1:17" ht="15.75">
      <c r="A22" s="104"/>
      <c r="B22" s="105"/>
      <c r="C22" s="105"/>
      <c r="D22" s="91" t="s">
        <v>142</v>
      </c>
      <c r="E22" s="767" t="str">
        <f>IF('Page de garde'!E51&gt;0,'Page de garde'!E51,"")</f>
        <v/>
      </c>
      <c r="F22" s="767"/>
      <c r="G22" s="767"/>
      <c r="H22" s="767"/>
      <c r="I22" s="92" t="s">
        <v>143</v>
      </c>
      <c r="J22" s="767" t="str">
        <f>IF('Page de garde'!I51&gt;0,'Page de garde'!I51,"")</f>
        <v/>
      </c>
      <c r="K22" s="767"/>
      <c r="L22" s="767"/>
      <c r="M22" s="767"/>
    </row>
    <row r="23" spans="1:17" ht="11.25" customHeight="1">
      <c r="A23" s="104"/>
      <c r="B23" s="770"/>
      <c r="C23" s="770"/>
      <c r="D23" s="770"/>
      <c r="F23" s="104"/>
      <c r="G23" s="104"/>
      <c r="H23" s="104"/>
      <c r="I23" s="104"/>
      <c r="J23" s="104"/>
      <c r="K23" s="104"/>
      <c r="L23" s="104"/>
      <c r="M23" s="104"/>
    </row>
    <row r="24" spans="1:17" ht="21" customHeight="1">
      <c r="A24" s="104"/>
      <c r="B24" s="77"/>
      <c r="C24" s="77"/>
      <c r="D24" s="197" t="s">
        <v>236</v>
      </c>
      <c r="E24" s="767" t="str">
        <f>IF('Page de garde'!F49&gt;0,'Page de garde'!F49,"")</f>
        <v/>
      </c>
      <c r="F24" s="767"/>
      <c r="G24" s="767"/>
      <c r="H24" s="767"/>
      <c r="I24" s="767"/>
      <c r="J24" s="767"/>
      <c r="K24" s="767"/>
      <c r="L24" s="767"/>
      <c r="M24" s="767"/>
    </row>
    <row r="25" spans="1:17" ht="15.75">
      <c r="A25" s="104"/>
      <c r="B25" s="77"/>
      <c r="C25" s="77"/>
      <c r="D25" s="91"/>
      <c r="E25" s="771"/>
      <c r="F25" s="771"/>
      <c r="G25" s="771"/>
      <c r="H25" s="771"/>
      <c r="I25" s="771"/>
      <c r="J25" s="771"/>
      <c r="K25" s="771"/>
      <c r="L25" s="771"/>
      <c r="M25" s="771"/>
    </row>
    <row r="26" spans="1:17" ht="14.25">
      <c r="A26" s="106"/>
      <c r="B26" s="107"/>
      <c r="C26" s="107"/>
      <c r="D26" s="108"/>
      <c r="E26" s="4"/>
      <c r="F26" s="4"/>
      <c r="G26" s="4"/>
      <c r="H26" s="4"/>
      <c r="I26" s="4"/>
      <c r="J26" s="4"/>
      <c r="K26" s="4"/>
      <c r="L26" s="4"/>
      <c r="M26" s="4"/>
    </row>
    <row r="27" spans="1:17" ht="8.25" customHeight="1">
      <c r="A27" s="109"/>
      <c r="B27" s="110"/>
      <c r="C27" s="111"/>
      <c r="D27" s="112"/>
      <c r="E27" s="112"/>
      <c r="F27" s="112"/>
      <c r="G27" s="112"/>
      <c r="H27" s="112"/>
      <c r="I27" s="112"/>
    </row>
    <row r="28" spans="1:17" ht="18">
      <c r="A28" s="113" t="s">
        <v>146</v>
      </c>
      <c r="B28" s="103"/>
      <c r="C28" s="454" t="s">
        <v>282</v>
      </c>
      <c r="D28" s="3"/>
      <c r="E28" s="212"/>
      <c r="G28" s="773"/>
      <c r="H28" s="774"/>
      <c r="I28" s="774"/>
      <c r="J28" s="774"/>
      <c r="K28" s="104"/>
      <c r="L28" s="115"/>
      <c r="M28" s="3"/>
      <c r="N28" s="116"/>
      <c r="O28" s="116"/>
      <c r="P28" s="116"/>
    </row>
    <row r="29" spans="1:17" ht="15.75" customHeight="1">
      <c r="F29" s="104"/>
      <c r="G29" s="104"/>
      <c r="H29" s="104"/>
      <c r="I29" s="104"/>
      <c r="J29" s="104"/>
      <c r="K29" s="104"/>
      <c r="L29" s="104"/>
      <c r="M29" s="104"/>
    </row>
    <row r="30" spans="1:17" ht="15.75">
      <c r="A30" s="772" t="s">
        <v>435</v>
      </c>
      <c r="B30" s="772"/>
      <c r="C30" s="772"/>
      <c r="D30" s="775" t="s">
        <v>436</v>
      </c>
      <c r="E30" s="776"/>
      <c r="F30" s="776"/>
      <c r="G30" s="778"/>
      <c r="H30" s="779"/>
      <c r="I30" s="114" t="s">
        <v>147</v>
      </c>
      <c r="J30" s="117"/>
      <c r="K30" s="104"/>
      <c r="L30" s="104"/>
      <c r="M30" s="104"/>
    </row>
    <row r="31" spans="1:17" ht="15.75">
      <c r="A31" s="772"/>
      <c r="B31" s="772"/>
      <c r="C31" s="772"/>
      <c r="D31" s="775" t="s">
        <v>436</v>
      </c>
      <c r="E31" s="776"/>
      <c r="F31" s="776"/>
      <c r="G31" s="779"/>
      <c r="H31" s="779"/>
      <c r="I31" s="114" t="s">
        <v>147</v>
      </c>
      <c r="J31" s="117"/>
      <c r="K31" s="104"/>
      <c r="L31" s="104"/>
      <c r="M31" s="104"/>
    </row>
    <row r="32" spans="1:17" ht="9.75" customHeight="1">
      <c r="A32" s="118"/>
      <c r="B32" s="104"/>
      <c r="C32" s="119"/>
      <c r="D32" s="104"/>
      <c r="E32" s="120"/>
      <c r="F32" s="104"/>
      <c r="G32" s="104"/>
      <c r="H32" s="104"/>
      <c r="I32" s="104"/>
      <c r="J32" s="104"/>
      <c r="K32" s="104"/>
      <c r="L32" s="104"/>
      <c r="M32" s="104"/>
    </row>
    <row r="33" spans="1:17" ht="9.75" customHeight="1">
      <c r="A33" s="118"/>
      <c r="B33" s="104"/>
      <c r="C33" s="119"/>
      <c r="D33" s="104"/>
      <c r="E33" s="120"/>
      <c r="F33" s="104"/>
      <c r="G33" s="104"/>
      <c r="H33" s="104"/>
      <c r="I33" s="104"/>
      <c r="J33" s="104"/>
      <c r="K33" s="104"/>
      <c r="L33" s="104"/>
      <c r="M33" s="104"/>
    </row>
    <row r="34" spans="1:17" ht="18">
      <c r="A34" s="113" t="s">
        <v>148</v>
      </c>
      <c r="B34" s="705" t="s">
        <v>284</v>
      </c>
      <c r="C34" s="479" t="s">
        <v>285</v>
      </c>
      <c r="D34" s="177"/>
      <c r="E34" s="214"/>
      <c r="F34" s="177"/>
      <c r="G34" s="773"/>
      <c r="H34" s="774"/>
      <c r="I34" s="774"/>
      <c r="J34" s="774"/>
      <c r="K34" s="104"/>
      <c r="L34" s="104"/>
      <c r="M34" s="104"/>
    </row>
    <row r="35" spans="1:17" ht="11.25" customHeight="1">
      <c r="A35" s="104"/>
      <c r="B35" s="104"/>
      <c r="C35" s="104"/>
      <c r="D35" s="104"/>
      <c r="E35" s="104"/>
      <c r="F35" s="104"/>
      <c r="G35" s="104"/>
      <c r="H35" s="104"/>
      <c r="I35" s="104"/>
      <c r="J35" s="104"/>
      <c r="K35" s="104"/>
      <c r="L35" s="104"/>
      <c r="M35" s="104"/>
    </row>
    <row r="36" spans="1:17" ht="28.5" customHeight="1">
      <c r="A36" s="121" t="s">
        <v>149</v>
      </c>
      <c r="B36" s="240"/>
      <c r="C36" s="121" t="s">
        <v>204</v>
      </c>
      <c r="D36" s="777" t="s">
        <v>437</v>
      </c>
      <c r="E36" s="777"/>
      <c r="F36" s="777"/>
      <c r="G36" s="777"/>
      <c r="H36" s="777"/>
      <c r="I36" s="777"/>
      <c r="J36" s="777"/>
      <c r="K36" s="777"/>
      <c r="L36" s="777"/>
      <c r="M36" s="777"/>
      <c r="N36" s="112"/>
      <c r="O36" s="122"/>
      <c r="P36" s="122"/>
    </row>
    <row r="37" spans="1:17" ht="16.5" customHeight="1">
      <c r="A37" s="179"/>
      <c r="B37" s="768"/>
      <c r="C37" s="769"/>
      <c r="D37" s="112"/>
      <c r="E37" s="112"/>
      <c r="F37" s="112"/>
      <c r="G37" s="112"/>
      <c r="H37" s="112"/>
      <c r="I37" s="112"/>
      <c r="J37" s="112"/>
      <c r="K37" s="112"/>
      <c r="L37" s="112"/>
      <c r="M37" s="112"/>
      <c r="N37" s="112"/>
      <c r="P37" s="123"/>
    </row>
    <row r="38" spans="1:17" s="6" customFormat="1" ht="15" customHeight="1">
      <c r="A38" s="241" t="s">
        <v>179</v>
      </c>
      <c r="B38" s="124"/>
      <c r="C38" s="125"/>
      <c r="D38" s="242">
        <v>170</v>
      </c>
      <c r="E38" s="126"/>
      <c r="F38" s="126"/>
      <c r="G38" s="126"/>
      <c r="H38" s="126"/>
      <c r="I38" s="126"/>
      <c r="J38" s="126"/>
      <c r="K38" s="126"/>
      <c r="L38" s="126"/>
      <c r="M38" s="126"/>
      <c r="P38" s="127"/>
    </row>
    <row r="39" spans="1:17" s="6" customFormat="1" ht="15" customHeight="1">
      <c r="A39" s="241"/>
      <c r="B39" s="124"/>
      <c r="C39" s="125"/>
      <c r="D39" s="126"/>
      <c r="E39" s="126"/>
      <c r="F39" s="126"/>
      <c r="G39" s="126"/>
      <c r="H39" s="126"/>
      <c r="I39" s="126"/>
      <c r="J39" s="126"/>
      <c r="K39" s="126"/>
      <c r="L39" s="126"/>
      <c r="M39" s="126"/>
      <c r="P39" s="127"/>
    </row>
    <row r="40" spans="1:17" s="1" customFormat="1" ht="23.25">
      <c r="A40" s="736" t="s">
        <v>438</v>
      </c>
      <c r="B40" s="736"/>
      <c r="C40" s="736"/>
      <c r="D40" s="736"/>
      <c r="E40" s="736"/>
      <c r="F40" s="736"/>
      <c r="G40" s="736"/>
      <c r="H40" s="736"/>
      <c r="I40" s="736"/>
      <c r="J40" s="736"/>
      <c r="K40" s="736"/>
      <c r="L40" s="736"/>
      <c r="M40" s="736"/>
      <c r="N40" s="736"/>
      <c r="O40" s="736"/>
      <c r="P40" s="736"/>
      <c r="Q40" s="736"/>
    </row>
    <row r="41" spans="1:17" ht="46.5" customHeight="1" thickBot="1">
      <c r="A41" s="128"/>
      <c r="B41" s="128"/>
      <c r="C41" s="737"/>
      <c r="D41" s="738"/>
      <c r="E41" s="738"/>
      <c r="F41" s="738"/>
      <c r="G41" s="738"/>
      <c r="H41" s="128"/>
      <c r="I41" s="128"/>
      <c r="J41" s="128"/>
      <c r="K41" s="128"/>
      <c r="L41" s="128"/>
      <c r="M41" s="128"/>
      <c r="N41" s="128"/>
      <c r="O41" s="128"/>
      <c r="P41" s="128"/>
      <c r="Q41" s="128"/>
    </row>
    <row r="42" spans="1:17" ht="12.75" customHeight="1">
      <c r="A42" s="763" t="s">
        <v>150</v>
      </c>
      <c r="B42" s="765" t="s">
        <v>151</v>
      </c>
      <c r="C42" s="755" t="s">
        <v>152</v>
      </c>
      <c r="D42" s="733" t="s">
        <v>153</v>
      </c>
      <c r="E42" s="733" t="s">
        <v>154</v>
      </c>
      <c r="F42" s="733" t="s">
        <v>155</v>
      </c>
      <c r="G42" s="733" t="s">
        <v>156</v>
      </c>
      <c r="H42" s="733" t="s">
        <v>157</v>
      </c>
      <c r="I42" s="733" t="s">
        <v>158</v>
      </c>
      <c r="J42" s="733" t="s">
        <v>159</v>
      </c>
      <c r="K42" s="733" t="s">
        <v>160</v>
      </c>
      <c r="L42" s="733" t="s">
        <v>161</v>
      </c>
      <c r="M42" s="733" t="s">
        <v>162</v>
      </c>
      <c r="N42" s="733" t="s">
        <v>163</v>
      </c>
      <c r="O42" s="753" t="s">
        <v>164</v>
      </c>
      <c r="P42" s="755" t="s">
        <v>32</v>
      </c>
      <c r="Q42" s="751" t="s">
        <v>165</v>
      </c>
    </row>
    <row r="43" spans="1:17" ht="21" customHeight="1" thickBot="1">
      <c r="A43" s="764"/>
      <c r="B43" s="766"/>
      <c r="C43" s="756"/>
      <c r="D43" s="734"/>
      <c r="E43" s="734"/>
      <c r="F43" s="734"/>
      <c r="G43" s="734"/>
      <c r="H43" s="734"/>
      <c r="I43" s="734"/>
      <c r="J43" s="734"/>
      <c r="K43" s="734"/>
      <c r="L43" s="734"/>
      <c r="M43" s="734"/>
      <c r="N43" s="734"/>
      <c r="O43" s="754"/>
      <c r="P43" s="756"/>
      <c r="Q43" s="752"/>
    </row>
    <row r="44" spans="1:17" ht="16.5" customHeight="1">
      <c r="A44" s="750" t="s">
        <v>240</v>
      </c>
      <c r="B44" s="760" t="s">
        <v>166</v>
      </c>
      <c r="C44" s="129" t="s">
        <v>64</v>
      </c>
      <c r="D44" s="130"/>
      <c r="E44" s="130"/>
      <c r="F44" s="131"/>
      <c r="G44" s="130"/>
      <c r="H44" s="131"/>
      <c r="I44" s="130"/>
      <c r="J44" s="131"/>
      <c r="K44" s="130"/>
      <c r="L44" s="131"/>
      <c r="M44" s="130"/>
      <c r="N44" s="131"/>
      <c r="O44" s="132"/>
      <c r="P44" s="133">
        <f t="shared" ref="P44:P78" si="0">SUM(D44:O44)</f>
        <v>0</v>
      </c>
      <c r="Q44" s="757">
        <f>ROUND(P47+P51,0)</f>
        <v>0</v>
      </c>
    </row>
    <row r="45" spans="1:17" ht="16.5" customHeight="1">
      <c r="A45" s="740"/>
      <c r="B45" s="740"/>
      <c r="C45" s="134" t="s">
        <v>167</v>
      </c>
      <c r="D45" s="135"/>
      <c r="E45" s="135"/>
      <c r="F45" s="136"/>
      <c r="G45" s="135"/>
      <c r="H45" s="136"/>
      <c r="I45" s="135"/>
      <c r="J45" s="136"/>
      <c r="K45" s="135"/>
      <c r="L45" s="136"/>
      <c r="M45" s="135"/>
      <c r="N45" s="136"/>
      <c r="O45" s="137"/>
      <c r="P45" s="138">
        <f t="shared" si="0"/>
        <v>0</v>
      </c>
      <c r="Q45" s="758"/>
    </row>
    <row r="46" spans="1:17" ht="16.5" customHeight="1" thickBot="1">
      <c r="A46" s="740"/>
      <c r="B46" s="740"/>
      <c r="C46" s="143" t="s">
        <v>66</v>
      </c>
      <c r="D46" s="140"/>
      <c r="E46" s="140"/>
      <c r="F46" s="141"/>
      <c r="G46" s="140"/>
      <c r="H46" s="141"/>
      <c r="I46" s="140"/>
      <c r="J46" s="141"/>
      <c r="K46" s="140"/>
      <c r="L46" s="141"/>
      <c r="M46" s="140"/>
      <c r="N46" s="141"/>
      <c r="O46" s="142"/>
      <c r="P46" s="133">
        <f t="shared" si="0"/>
        <v>0</v>
      </c>
      <c r="Q46" s="758"/>
    </row>
    <row r="47" spans="1:17" ht="21" customHeight="1" thickBot="1">
      <c r="A47" s="740"/>
      <c r="B47" s="742"/>
      <c r="C47" s="601" t="s">
        <v>429</v>
      </c>
      <c r="D47" s="588">
        <f>SUM(D44:D46)</f>
        <v>0</v>
      </c>
      <c r="E47" s="588">
        <f t="shared" ref="E47:P47" si="1">SUM(E44:E46)</f>
        <v>0</v>
      </c>
      <c r="F47" s="588">
        <f t="shared" si="1"/>
        <v>0</v>
      </c>
      <c r="G47" s="588">
        <f t="shared" si="1"/>
        <v>0</v>
      </c>
      <c r="H47" s="588">
        <f t="shared" si="1"/>
        <v>0</v>
      </c>
      <c r="I47" s="588">
        <f t="shared" si="1"/>
        <v>0</v>
      </c>
      <c r="J47" s="588">
        <f t="shared" si="1"/>
        <v>0</v>
      </c>
      <c r="K47" s="588">
        <f t="shared" si="1"/>
        <v>0</v>
      </c>
      <c r="L47" s="588">
        <f t="shared" si="1"/>
        <v>0</v>
      </c>
      <c r="M47" s="588">
        <f t="shared" si="1"/>
        <v>0</v>
      </c>
      <c r="N47" s="588">
        <f t="shared" si="1"/>
        <v>0</v>
      </c>
      <c r="O47" s="588">
        <f t="shared" si="1"/>
        <v>0</v>
      </c>
      <c r="P47" s="588">
        <f t="shared" si="1"/>
        <v>0</v>
      </c>
      <c r="Q47" s="758"/>
    </row>
    <row r="48" spans="1:17" ht="16.5" customHeight="1">
      <c r="A48" s="740"/>
      <c r="B48" s="750" t="s">
        <v>168</v>
      </c>
      <c r="C48" s="139" t="s">
        <v>64</v>
      </c>
      <c r="D48" s="140"/>
      <c r="E48" s="140"/>
      <c r="F48" s="141"/>
      <c r="G48" s="140"/>
      <c r="H48" s="141"/>
      <c r="I48" s="140"/>
      <c r="J48" s="141"/>
      <c r="K48" s="140"/>
      <c r="L48" s="141"/>
      <c r="M48" s="140"/>
      <c r="N48" s="141"/>
      <c r="O48" s="142"/>
      <c r="P48" s="133">
        <f>SUM(D48:O48)</f>
        <v>0</v>
      </c>
      <c r="Q48" s="758"/>
    </row>
    <row r="49" spans="1:17" ht="16.5" customHeight="1">
      <c r="A49" s="740"/>
      <c r="B49" s="740"/>
      <c r="C49" s="134" t="s">
        <v>167</v>
      </c>
      <c r="D49" s="135"/>
      <c r="E49" s="135"/>
      <c r="F49" s="136"/>
      <c r="G49" s="135"/>
      <c r="H49" s="136"/>
      <c r="I49" s="135"/>
      <c r="J49" s="136"/>
      <c r="K49" s="135"/>
      <c r="L49" s="136"/>
      <c r="M49" s="135"/>
      <c r="N49" s="136"/>
      <c r="O49" s="137"/>
      <c r="P49" s="138">
        <f t="shared" si="0"/>
        <v>0</v>
      </c>
      <c r="Q49" s="758"/>
    </row>
    <row r="50" spans="1:17" ht="16.5" customHeight="1" thickBot="1">
      <c r="A50" s="740"/>
      <c r="B50" s="740"/>
      <c r="C50" s="143" t="s">
        <v>66</v>
      </c>
      <c r="D50" s="140"/>
      <c r="E50" s="140"/>
      <c r="F50" s="141"/>
      <c r="G50" s="140"/>
      <c r="H50" s="141"/>
      <c r="I50" s="140"/>
      <c r="J50" s="141"/>
      <c r="K50" s="140"/>
      <c r="L50" s="141"/>
      <c r="M50" s="140"/>
      <c r="N50" s="141"/>
      <c r="O50" s="142"/>
      <c r="P50" s="133">
        <f t="shared" si="0"/>
        <v>0</v>
      </c>
      <c r="Q50" s="758"/>
    </row>
    <row r="51" spans="1:17" ht="21" customHeight="1" thickBot="1">
      <c r="A51" s="740"/>
      <c r="B51" s="742"/>
      <c r="C51" s="587" t="s">
        <v>430</v>
      </c>
      <c r="D51" s="588">
        <f t="shared" ref="D51:P51" si="2">SUM(D48:D50)</f>
        <v>0</v>
      </c>
      <c r="E51" s="588">
        <f t="shared" si="2"/>
        <v>0</v>
      </c>
      <c r="F51" s="588">
        <f t="shared" si="2"/>
        <v>0</v>
      </c>
      <c r="G51" s="588">
        <f t="shared" si="2"/>
        <v>0</v>
      </c>
      <c r="H51" s="588">
        <f t="shared" si="2"/>
        <v>0</v>
      </c>
      <c r="I51" s="588">
        <f t="shared" si="2"/>
        <v>0</v>
      </c>
      <c r="J51" s="588">
        <f t="shared" si="2"/>
        <v>0</v>
      </c>
      <c r="K51" s="588">
        <f t="shared" si="2"/>
        <v>0</v>
      </c>
      <c r="L51" s="588">
        <f t="shared" si="2"/>
        <v>0</v>
      </c>
      <c r="M51" s="588">
        <f t="shared" si="2"/>
        <v>0</v>
      </c>
      <c r="N51" s="588">
        <f t="shared" si="2"/>
        <v>0</v>
      </c>
      <c r="O51" s="588">
        <f t="shared" si="2"/>
        <v>0</v>
      </c>
      <c r="P51" s="588">
        <f t="shared" si="2"/>
        <v>0</v>
      </c>
      <c r="Q51" s="759"/>
    </row>
    <row r="52" spans="1:17" ht="16.5" customHeight="1">
      <c r="A52" s="740"/>
      <c r="B52" s="760" t="s">
        <v>169</v>
      </c>
      <c r="C52" s="139" t="s">
        <v>64</v>
      </c>
      <c r="D52" s="140"/>
      <c r="E52" s="140"/>
      <c r="F52" s="141"/>
      <c r="G52" s="140"/>
      <c r="H52" s="141"/>
      <c r="I52" s="140"/>
      <c r="J52" s="141"/>
      <c r="K52" s="140"/>
      <c r="L52" s="141"/>
      <c r="M52" s="140"/>
      <c r="N52" s="141"/>
      <c r="O52" s="142"/>
      <c r="P52" s="133">
        <f t="shared" si="0"/>
        <v>0</v>
      </c>
      <c r="Q52" s="758">
        <f>ROUND(P52+P53+P54,0)</f>
        <v>0</v>
      </c>
    </row>
    <row r="53" spans="1:17" ht="16.5" customHeight="1">
      <c r="A53" s="740"/>
      <c r="B53" s="740"/>
      <c r="C53" s="134" t="s">
        <v>167</v>
      </c>
      <c r="D53" s="135"/>
      <c r="E53" s="135"/>
      <c r="F53" s="136"/>
      <c r="G53" s="135"/>
      <c r="H53" s="136"/>
      <c r="I53" s="135"/>
      <c r="J53" s="136"/>
      <c r="K53" s="135"/>
      <c r="L53" s="136"/>
      <c r="M53" s="135"/>
      <c r="N53" s="136"/>
      <c r="O53" s="137"/>
      <c r="P53" s="138">
        <f t="shared" si="0"/>
        <v>0</v>
      </c>
      <c r="Q53" s="758"/>
    </row>
    <row r="54" spans="1:17" ht="16.5" customHeight="1" thickBot="1">
      <c r="A54" s="740"/>
      <c r="B54" s="740"/>
      <c r="C54" s="143" t="s">
        <v>66</v>
      </c>
      <c r="D54" s="140"/>
      <c r="E54" s="140"/>
      <c r="F54" s="141"/>
      <c r="G54" s="140"/>
      <c r="H54" s="141"/>
      <c r="I54" s="140"/>
      <c r="J54" s="141"/>
      <c r="K54" s="140"/>
      <c r="L54" s="141"/>
      <c r="M54" s="140"/>
      <c r="N54" s="141"/>
      <c r="O54" s="142"/>
      <c r="P54" s="133">
        <f t="shared" si="0"/>
        <v>0</v>
      </c>
      <c r="Q54" s="758"/>
    </row>
    <row r="55" spans="1:17" ht="21" customHeight="1" thickBot="1">
      <c r="A55" s="740"/>
      <c r="B55" s="740"/>
      <c r="C55" s="593" t="s">
        <v>431</v>
      </c>
      <c r="D55" s="594">
        <f>SUM(D52:D54)</f>
        <v>0</v>
      </c>
      <c r="E55" s="594">
        <f t="shared" ref="E55:O55" si="3">SUM(E52:E54)</f>
        <v>0</v>
      </c>
      <c r="F55" s="594">
        <f t="shared" si="3"/>
        <v>0</v>
      </c>
      <c r="G55" s="594">
        <f t="shared" si="3"/>
        <v>0</v>
      </c>
      <c r="H55" s="594">
        <f t="shared" si="3"/>
        <v>0</v>
      </c>
      <c r="I55" s="594">
        <f t="shared" si="3"/>
        <v>0</v>
      </c>
      <c r="J55" s="594">
        <f t="shared" si="3"/>
        <v>0</v>
      </c>
      <c r="K55" s="594">
        <f t="shared" si="3"/>
        <v>0</v>
      </c>
      <c r="L55" s="594">
        <f t="shared" si="3"/>
        <v>0</v>
      </c>
      <c r="M55" s="594">
        <f t="shared" si="3"/>
        <v>0</v>
      </c>
      <c r="N55" s="594">
        <f t="shared" si="3"/>
        <v>0</v>
      </c>
      <c r="O55" s="594">
        <f t="shared" si="3"/>
        <v>0</v>
      </c>
      <c r="P55" s="594">
        <f>SUM(P52:P54)</f>
        <v>0</v>
      </c>
      <c r="Q55" s="761"/>
    </row>
    <row r="56" spans="1:17" s="144" customFormat="1" ht="24" customHeight="1" thickTop="1" thickBot="1">
      <c r="A56" s="747" t="s">
        <v>171</v>
      </c>
      <c r="B56" s="748"/>
      <c r="C56" s="749"/>
      <c r="D56" s="595">
        <f>D55+D51+D47</f>
        <v>0</v>
      </c>
      <c r="E56" s="595">
        <f t="shared" ref="E56:P56" si="4">E55+E51+E47</f>
        <v>0</v>
      </c>
      <c r="F56" s="595">
        <f t="shared" si="4"/>
        <v>0</v>
      </c>
      <c r="G56" s="595">
        <f t="shared" si="4"/>
        <v>0</v>
      </c>
      <c r="H56" s="595">
        <f t="shared" si="4"/>
        <v>0</v>
      </c>
      <c r="I56" s="595">
        <f t="shared" si="4"/>
        <v>0</v>
      </c>
      <c r="J56" s="595">
        <f t="shared" si="4"/>
        <v>0</v>
      </c>
      <c r="K56" s="595">
        <f t="shared" si="4"/>
        <v>0</v>
      </c>
      <c r="L56" s="595">
        <f t="shared" si="4"/>
        <v>0</v>
      </c>
      <c r="M56" s="595">
        <f t="shared" si="4"/>
        <v>0</v>
      </c>
      <c r="N56" s="595">
        <f t="shared" si="4"/>
        <v>0</v>
      </c>
      <c r="O56" s="595">
        <f t="shared" si="4"/>
        <v>0</v>
      </c>
      <c r="P56" s="595">
        <f t="shared" si="4"/>
        <v>0</v>
      </c>
      <c r="Q56" s="596">
        <f>ROUNDUP(Q44+Q52,0)</f>
        <v>0</v>
      </c>
    </row>
    <row r="57" spans="1:17" ht="16.5" customHeight="1" thickTop="1">
      <c r="A57" s="740" t="s">
        <v>241</v>
      </c>
      <c r="B57" s="740" t="s">
        <v>166</v>
      </c>
      <c r="C57" s="145" t="s">
        <v>64</v>
      </c>
      <c r="D57" s="157"/>
      <c r="E57" s="159"/>
      <c r="F57" s="158"/>
      <c r="G57" s="159"/>
      <c r="H57" s="158"/>
      <c r="I57" s="159"/>
      <c r="J57" s="158"/>
      <c r="K57" s="159"/>
      <c r="L57" s="158"/>
      <c r="M57" s="159"/>
      <c r="N57" s="158"/>
      <c r="O57" s="160"/>
      <c r="P57" s="133">
        <f>(SUM(D57:O57))</f>
        <v>0</v>
      </c>
      <c r="Q57" s="744">
        <f>ROUND(P60+P64,0)</f>
        <v>0</v>
      </c>
    </row>
    <row r="58" spans="1:17" ht="16.5" customHeight="1">
      <c r="A58" s="740"/>
      <c r="B58" s="740"/>
      <c r="C58" s="150" t="s">
        <v>167</v>
      </c>
      <c r="D58" s="151"/>
      <c r="E58" s="152"/>
      <c r="F58" s="153"/>
      <c r="G58" s="152"/>
      <c r="H58" s="153"/>
      <c r="I58" s="152"/>
      <c r="J58" s="153"/>
      <c r="K58" s="152"/>
      <c r="L58" s="153"/>
      <c r="M58" s="152"/>
      <c r="N58" s="153"/>
      <c r="O58" s="154"/>
      <c r="P58" s="599">
        <f>(SUM(D58:O58))</f>
        <v>0</v>
      </c>
      <c r="Q58" s="744"/>
    </row>
    <row r="59" spans="1:17" ht="16.5" customHeight="1" thickBot="1">
      <c r="A59" s="740"/>
      <c r="B59" s="740"/>
      <c r="C59" s="156" t="s">
        <v>33</v>
      </c>
      <c r="D59" s="157"/>
      <c r="E59" s="157"/>
      <c r="F59" s="158"/>
      <c r="G59" s="159"/>
      <c r="H59" s="158"/>
      <c r="I59" s="159"/>
      <c r="J59" s="158"/>
      <c r="K59" s="159"/>
      <c r="L59" s="158"/>
      <c r="M59" s="159"/>
      <c r="N59" s="158"/>
      <c r="O59" s="160"/>
      <c r="P59" s="600">
        <f>(SUM(D59:O59))</f>
        <v>0</v>
      </c>
      <c r="Q59" s="744"/>
    </row>
    <row r="60" spans="1:17" ht="21" customHeight="1" thickBot="1">
      <c r="A60" s="740"/>
      <c r="B60" s="742"/>
      <c r="C60" s="589" t="s">
        <v>429</v>
      </c>
      <c r="D60" s="590">
        <f t="shared" ref="D60:P60" si="5">SUM(D57:D59)</f>
        <v>0</v>
      </c>
      <c r="E60" s="590">
        <f t="shared" si="5"/>
        <v>0</v>
      </c>
      <c r="F60" s="590">
        <f t="shared" si="5"/>
        <v>0</v>
      </c>
      <c r="G60" s="590">
        <f t="shared" si="5"/>
        <v>0</v>
      </c>
      <c r="H60" s="590">
        <f t="shared" si="5"/>
        <v>0</v>
      </c>
      <c r="I60" s="590">
        <f t="shared" si="5"/>
        <v>0</v>
      </c>
      <c r="J60" s="590">
        <f t="shared" si="5"/>
        <v>0</v>
      </c>
      <c r="K60" s="590">
        <f t="shared" si="5"/>
        <v>0</v>
      </c>
      <c r="L60" s="590">
        <f t="shared" si="5"/>
        <v>0</v>
      </c>
      <c r="M60" s="590">
        <f t="shared" si="5"/>
        <v>0</v>
      </c>
      <c r="N60" s="590">
        <f t="shared" si="5"/>
        <v>0</v>
      </c>
      <c r="O60" s="590">
        <f t="shared" si="5"/>
        <v>0</v>
      </c>
      <c r="P60" s="590">
        <f t="shared" si="5"/>
        <v>0</v>
      </c>
      <c r="Q60" s="744"/>
    </row>
    <row r="61" spans="1:17" ht="16.5" customHeight="1">
      <c r="A61" s="740"/>
      <c r="B61" s="750" t="s">
        <v>168</v>
      </c>
      <c r="C61" s="145" t="s">
        <v>64</v>
      </c>
      <c r="D61" s="159"/>
      <c r="E61" s="159"/>
      <c r="F61" s="158"/>
      <c r="G61" s="159"/>
      <c r="H61" s="158"/>
      <c r="I61" s="159"/>
      <c r="J61" s="158"/>
      <c r="K61" s="159"/>
      <c r="L61" s="158"/>
      <c r="M61" s="159"/>
      <c r="N61" s="158"/>
      <c r="O61" s="160"/>
      <c r="P61" s="133">
        <f>(SUM(D61:O61))</f>
        <v>0</v>
      </c>
      <c r="Q61" s="744"/>
    </row>
    <row r="62" spans="1:17" ht="16.5" customHeight="1">
      <c r="A62" s="740"/>
      <c r="B62" s="740"/>
      <c r="C62" s="150" t="s">
        <v>167</v>
      </c>
      <c r="D62" s="152"/>
      <c r="E62" s="152"/>
      <c r="F62" s="153"/>
      <c r="G62" s="152"/>
      <c r="H62" s="153"/>
      <c r="I62" s="152"/>
      <c r="J62" s="153"/>
      <c r="K62" s="152"/>
      <c r="L62" s="153"/>
      <c r="M62" s="152"/>
      <c r="N62" s="153"/>
      <c r="O62" s="154"/>
      <c r="P62" s="599">
        <f>(SUM(D62:O62))</f>
        <v>0</v>
      </c>
      <c r="Q62" s="744"/>
    </row>
    <row r="63" spans="1:17" ht="16.5" customHeight="1" thickBot="1">
      <c r="A63" s="740"/>
      <c r="B63" s="740"/>
      <c r="C63" s="156" t="s">
        <v>66</v>
      </c>
      <c r="D63" s="159"/>
      <c r="E63" s="159"/>
      <c r="F63" s="158"/>
      <c r="G63" s="159"/>
      <c r="H63" s="158"/>
      <c r="I63" s="159"/>
      <c r="J63" s="158"/>
      <c r="K63" s="159"/>
      <c r="L63" s="158"/>
      <c r="M63" s="159"/>
      <c r="N63" s="158"/>
      <c r="O63" s="160"/>
      <c r="P63" s="600">
        <f>(SUM(D63:O63))</f>
        <v>0</v>
      </c>
      <c r="Q63" s="744"/>
    </row>
    <row r="64" spans="1:17" ht="21" customHeight="1" thickBot="1">
      <c r="A64" s="740"/>
      <c r="B64" s="742"/>
      <c r="C64" s="589" t="s">
        <v>430</v>
      </c>
      <c r="D64" s="591">
        <f>SUM(D61:D63)</f>
        <v>0</v>
      </c>
      <c r="E64" s="590">
        <f t="shared" ref="E64:P64" si="6">SUM(E61:E63)</f>
        <v>0</v>
      </c>
      <c r="F64" s="590">
        <f t="shared" si="6"/>
        <v>0</v>
      </c>
      <c r="G64" s="590">
        <f t="shared" si="6"/>
        <v>0</v>
      </c>
      <c r="H64" s="590">
        <f t="shared" si="6"/>
        <v>0</v>
      </c>
      <c r="I64" s="590">
        <f t="shared" si="6"/>
        <v>0</v>
      </c>
      <c r="J64" s="590">
        <f t="shared" si="6"/>
        <v>0</v>
      </c>
      <c r="K64" s="590">
        <f t="shared" si="6"/>
        <v>0</v>
      </c>
      <c r="L64" s="590">
        <f t="shared" si="6"/>
        <v>0</v>
      </c>
      <c r="M64" s="590">
        <f t="shared" si="6"/>
        <v>0</v>
      </c>
      <c r="N64" s="590">
        <f t="shared" si="6"/>
        <v>0</v>
      </c>
      <c r="O64" s="590">
        <f t="shared" si="6"/>
        <v>0</v>
      </c>
      <c r="P64" s="590">
        <f t="shared" si="6"/>
        <v>0</v>
      </c>
      <c r="Q64" s="746"/>
    </row>
    <row r="65" spans="1:19" ht="16.5" customHeight="1">
      <c r="A65" s="740"/>
      <c r="B65" s="760" t="s">
        <v>169</v>
      </c>
      <c r="C65" s="145" t="s">
        <v>64</v>
      </c>
      <c r="D65" s="159"/>
      <c r="E65" s="159"/>
      <c r="F65" s="158"/>
      <c r="G65" s="159"/>
      <c r="H65" s="158"/>
      <c r="I65" s="159"/>
      <c r="J65" s="158"/>
      <c r="K65" s="159"/>
      <c r="L65" s="158"/>
      <c r="M65" s="159"/>
      <c r="N65" s="158"/>
      <c r="O65" s="160"/>
      <c r="P65" s="164">
        <f t="shared" si="0"/>
        <v>0</v>
      </c>
      <c r="Q65" s="762">
        <f>ROUND(P68,0)</f>
        <v>0</v>
      </c>
    </row>
    <row r="66" spans="1:19" ht="16.5" customHeight="1">
      <c r="A66" s="740"/>
      <c r="B66" s="740"/>
      <c r="C66" s="150" t="s">
        <v>167</v>
      </c>
      <c r="D66" s="152"/>
      <c r="E66" s="152"/>
      <c r="F66" s="153"/>
      <c r="G66" s="152"/>
      <c r="H66" s="153"/>
      <c r="I66" s="152"/>
      <c r="J66" s="153"/>
      <c r="K66" s="152"/>
      <c r="L66" s="153"/>
      <c r="M66" s="152"/>
      <c r="N66" s="153"/>
      <c r="O66" s="154"/>
      <c r="P66" s="155">
        <f t="shared" si="0"/>
        <v>0</v>
      </c>
      <c r="Q66" s="744"/>
    </row>
    <row r="67" spans="1:19" ht="16.5" customHeight="1" thickBot="1">
      <c r="A67" s="740"/>
      <c r="B67" s="740"/>
      <c r="C67" s="156" t="s">
        <v>66</v>
      </c>
      <c r="D67" s="159"/>
      <c r="E67" s="159"/>
      <c r="F67" s="158"/>
      <c r="G67" s="159"/>
      <c r="H67" s="158"/>
      <c r="I67" s="159"/>
      <c r="J67" s="158"/>
      <c r="K67" s="159"/>
      <c r="L67" s="158"/>
      <c r="M67" s="159"/>
      <c r="N67" s="158"/>
      <c r="O67" s="160"/>
      <c r="P67" s="592">
        <f t="shared" si="0"/>
        <v>0</v>
      </c>
      <c r="Q67" s="744"/>
    </row>
    <row r="68" spans="1:19" ht="21" customHeight="1" thickBot="1">
      <c r="A68" s="740"/>
      <c r="B68" s="740"/>
      <c r="C68" s="597" t="s">
        <v>170</v>
      </c>
      <c r="D68" s="598">
        <f t="shared" ref="D68:O68" si="7">SUM(D65:D67)</f>
        <v>0</v>
      </c>
      <c r="E68" s="598">
        <f t="shared" si="7"/>
        <v>0</v>
      </c>
      <c r="F68" s="598">
        <f t="shared" si="7"/>
        <v>0</v>
      </c>
      <c r="G68" s="598">
        <f t="shared" si="7"/>
        <v>0</v>
      </c>
      <c r="H68" s="598">
        <f t="shared" si="7"/>
        <v>0</v>
      </c>
      <c r="I68" s="598">
        <f t="shared" si="7"/>
        <v>0</v>
      </c>
      <c r="J68" s="598">
        <f t="shared" si="7"/>
        <v>0</v>
      </c>
      <c r="K68" s="598">
        <f t="shared" si="7"/>
        <v>0</v>
      </c>
      <c r="L68" s="598">
        <f t="shared" si="7"/>
        <v>0</v>
      </c>
      <c r="M68" s="598">
        <f t="shared" si="7"/>
        <v>0</v>
      </c>
      <c r="N68" s="598">
        <f t="shared" si="7"/>
        <v>0</v>
      </c>
      <c r="O68" s="598">
        <f t="shared" si="7"/>
        <v>0</v>
      </c>
      <c r="P68" s="598">
        <f>SUM(P65:P67)</f>
        <v>0</v>
      </c>
      <c r="Q68" s="744"/>
    </row>
    <row r="69" spans="1:19" s="165" customFormat="1" ht="24" customHeight="1" thickTop="1" thickBot="1">
      <c r="A69" s="747" t="s">
        <v>172</v>
      </c>
      <c r="B69" s="748"/>
      <c r="C69" s="749"/>
      <c r="D69" s="595">
        <f>D68+D64+D60</f>
        <v>0</v>
      </c>
      <c r="E69" s="595">
        <f t="shared" ref="E69:P69" si="8">E68+E64+E60</f>
        <v>0</v>
      </c>
      <c r="F69" s="595">
        <f t="shared" si="8"/>
        <v>0</v>
      </c>
      <c r="G69" s="595">
        <f t="shared" si="8"/>
        <v>0</v>
      </c>
      <c r="H69" s="595">
        <f t="shared" si="8"/>
        <v>0</v>
      </c>
      <c r="I69" s="595">
        <f t="shared" si="8"/>
        <v>0</v>
      </c>
      <c r="J69" s="595">
        <f t="shared" si="8"/>
        <v>0</v>
      </c>
      <c r="K69" s="595">
        <f t="shared" si="8"/>
        <v>0</v>
      </c>
      <c r="L69" s="595">
        <f t="shared" si="8"/>
        <v>0</v>
      </c>
      <c r="M69" s="595">
        <f t="shared" si="8"/>
        <v>0</v>
      </c>
      <c r="N69" s="595">
        <f t="shared" si="8"/>
        <v>0</v>
      </c>
      <c r="O69" s="595">
        <f t="shared" si="8"/>
        <v>0</v>
      </c>
      <c r="P69" s="595">
        <f t="shared" si="8"/>
        <v>0</v>
      </c>
      <c r="Q69" s="595">
        <f>ROUNDUP(Q57+Q65,0)</f>
        <v>0</v>
      </c>
    </row>
    <row r="70" spans="1:19" ht="16.5" customHeight="1" thickTop="1">
      <c r="A70" s="740" t="s">
        <v>173</v>
      </c>
      <c r="B70" s="740" t="s">
        <v>166</v>
      </c>
      <c r="C70" s="166" t="s">
        <v>64</v>
      </c>
      <c r="D70" s="159"/>
      <c r="E70" s="159"/>
      <c r="F70" s="158"/>
      <c r="G70" s="159"/>
      <c r="H70" s="158"/>
      <c r="I70" s="159"/>
      <c r="J70" s="158"/>
      <c r="K70" s="159"/>
      <c r="L70" s="158"/>
      <c r="M70" s="159"/>
      <c r="N70" s="158"/>
      <c r="O70" s="160"/>
      <c r="P70" s="164">
        <f t="shared" si="0"/>
        <v>0</v>
      </c>
      <c r="Q70" s="744">
        <f>SUM(P70:P75)</f>
        <v>0</v>
      </c>
      <c r="R70" s="728" t="s">
        <v>439</v>
      </c>
      <c r="S70" s="729"/>
    </row>
    <row r="71" spans="1:19" ht="16.5" customHeight="1">
      <c r="A71" s="740"/>
      <c r="B71" s="740"/>
      <c r="C71" s="167" t="s">
        <v>167</v>
      </c>
      <c r="D71" s="152"/>
      <c r="E71" s="152"/>
      <c r="F71" s="153"/>
      <c r="G71" s="152"/>
      <c r="H71" s="153"/>
      <c r="I71" s="152"/>
      <c r="J71" s="153"/>
      <c r="K71" s="152"/>
      <c r="L71" s="153"/>
      <c r="M71" s="152"/>
      <c r="N71" s="153"/>
      <c r="O71" s="154"/>
      <c r="P71" s="155">
        <f t="shared" si="0"/>
        <v>0</v>
      </c>
      <c r="Q71" s="744"/>
      <c r="R71" s="730"/>
      <c r="S71" s="729"/>
    </row>
    <row r="72" spans="1:19" ht="16.5" customHeight="1">
      <c r="A72" s="740"/>
      <c r="B72" s="742"/>
      <c r="C72" s="168" t="s">
        <v>66</v>
      </c>
      <c r="D72" s="161"/>
      <c r="E72" s="161"/>
      <c r="F72" s="162"/>
      <c r="G72" s="161"/>
      <c r="H72" s="162"/>
      <c r="I72" s="161"/>
      <c r="J72" s="162"/>
      <c r="K72" s="161"/>
      <c r="L72" s="162"/>
      <c r="M72" s="161"/>
      <c r="N72" s="162"/>
      <c r="O72" s="163"/>
      <c r="P72" s="169">
        <f t="shared" si="0"/>
        <v>0</v>
      </c>
      <c r="Q72" s="744"/>
      <c r="R72" s="730"/>
      <c r="S72" s="729"/>
    </row>
    <row r="73" spans="1:19" ht="16.5" customHeight="1">
      <c r="A73" s="740"/>
      <c r="B73" s="740" t="s">
        <v>168</v>
      </c>
      <c r="C73" s="166" t="s">
        <v>64</v>
      </c>
      <c r="D73" s="159"/>
      <c r="E73" s="159"/>
      <c r="F73" s="158"/>
      <c r="G73" s="159"/>
      <c r="H73" s="158"/>
      <c r="I73" s="159"/>
      <c r="J73" s="158"/>
      <c r="K73" s="159"/>
      <c r="L73" s="158"/>
      <c r="M73" s="159"/>
      <c r="N73" s="158"/>
      <c r="O73" s="160"/>
      <c r="P73" s="164">
        <f t="shared" si="0"/>
        <v>0</v>
      </c>
      <c r="Q73" s="744"/>
      <c r="R73" s="730"/>
      <c r="S73" s="729"/>
    </row>
    <row r="74" spans="1:19" ht="16.5" customHeight="1">
      <c r="A74" s="740"/>
      <c r="B74" s="740"/>
      <c r="C74" s="167" t="s">
        <v>167</v>
      </c>
      <c r="D74" s="152"/>
      <c r="E74" s="152"/>
      <c r="F74" s="153"/>
      <c r="G74" s="152"/>
      <c r="H74" s="153"/>
      <c r="I74" s="152"/>
      <c r="J74" s="153"/>
      <c r="K74" s="152"/>
      <c r="L74" s="153"/>
      <c r="M74" s="152"/>
      <c r="N74" s="153"/>
      <c r="O74" s="154"/>
      <c r="P74" s="155">
        <f t="shared" si="0"/>
        <v>0</v>
      </c>
      <c r="Q74" s="744"/>
      <c r="R74" s="730"/>
      <c r="S74" s="729"/>
    </row>
    <row r="75" spans="1:19" ht="16.5" customHeight="1" thickBot="1">
      <c r="A75" s="741"/>
      <c r="B75" s="741"/>
      <c r="C75" s="170" t="s">
        <v>66</v>
      </c>
      <c r="D75" s="171"/>
      <c r="E75" s="171"/>
      <c r="F75" s="172"/>
      <c r="G75" s="171"/>
      <c r="H75" s="172"/>
      <c r="I75" s="171"/>
      <c r="J75" s="172"/>
      <c r="K75" s="171"/>
      <c r="L75" s="172"/>
      <c r="M75" s="171"/>
      <c r="N75" s="172"/>
      <c r="O75" s="173"/>
      <c r="P75" s="174">
        <f t="shared" si="0"/>
        <v>0</v>
      </c>
      <c r="Q75" s="745"/>
      <c r="R75" s="730"/>
      <c r="S75" s="729"/>
    </row>
    <row r="76" spans="1:19" ht="16.5" customHeight="1" thickTop="1">
      <c r="A76" s="739" t="s">
        <v>174</v>
      </c>
      <c r="B76" s="739" t="s">
        <v>166</v>
      </c>
      <c r="C76" s="166" t="s">
        <v>64</v>
      </c>
      <c r="D76" s="146"/>
      <c r="E76" s="146"/>
      <c r="F76" s="147"/>
      <c r="G76" s="146"/>
      <c r="H76" s="147"/>
      <c r="I76" s="146"/>
      <c r="J76" s="147"/>
      <c r="K76" s="146"/>
      <c r="L76" s="147"/>
      <c r="M76" s="146"/>
      <c r="N76" s="147"/>
      <c r="O76" s="148"/>
      <c r="P76" s="149">
        <f t="shared" si="0"/>
        <v>0</v>
      </c>
      <c r="Q76" s="743">
        <f>SUM(P76:P81)</f>
        <v>0</v>
      </c>
      <c r="R76" s="731"/>
      <c r="S76" s="732"/>
    </row>
    <row r="77" spans="1:19" ht="16.5" customHeight="1">
      <c r="A77" s="740"/>
      <c r="B77" s="740"/>
      <c r="C77" s="167" t="s">
        <v>167</v>
      </c>
      <c r="D77" s="152"/>
      <c r="E77" s="152"/>
      <c r="F77" s="153"/>
      <c r="G77" s="152"/>
      <c r="H77" s="153"/>
      <c r="I77" s="152"/>
      <c r="J77" s="153"/>
      <c r="K77" s="152"/>
      <c r="L77" s="153"/>
      <c r="M77" s="152"/>
      <c r="N77" s="153"/>
      <c r="O77" s="154"/>
      <c r="P77" s="155">
        <f t="shared" si="0"/>
        <v>0</v>
      </c>
      <c r="Q77" s="744"/>
      <c r="R77" s="731"/>
      <c r="S77" s="732"/>
    </row>
    <row r="78" spans="1:19" ht="16.5" customHeight="1">
      <c r="A78" s="740"/>
      <c r="B78" s="742"/>
      <c r="C78" s="168" t="s">
        <v>66</v>
      </c>
      <c r="D78" s="161"/>
      <c r="E78" s="161"/>
      <c r="F78" s="162"/>
      <c r="G78" s="161"/>
      <c r="H78" s="162"/>
      <c r="I78" s="161"/>
      <c r="J78" s="162"/>
      <c r="K78" s="161"/>
      <c r="L78" s="162"/>
      <c r="M78" s="161"/>
      <c r="N78" s="162"/>
      <c r="O78" s="163"/>
      <c r="P78" s="169">
        <f t="shared" si="0"/>
        <v>0</v>
      </c>
      <c r="Q78" s="744"/>
      <c r="R78" s="731"/>
      <c r="S78" s="732"/>
    </row>
    <row r="79" spans="1:19" ht="16.5" customHeight="1">
      <c r="A79" s="740"/>
      <c r="B79" s="740" t="s">
        <v>168</v>
      </c>
      <c r="C79" s="166" t="s">
        <v>64</v>
      </c>
      <c r="D79" s="159"/>
      <c r="E79" s="159"/>
      <c r="F79" s="158"/>
      <c r="G79" s="159"/>
      <c r="H79" s="158"/>
      <c r="I79" s="159"/>
      <c r="J79" s="158"/>
      <c r="K79" s="159"/>
      <c r="L79" s="158"/>
      <c r="M79" s="159"/>
      <c r="N79" s="158"/>
      <c r="O79" s="160"/>
      <c r="P79" s="164">
        <f>SUM(D79:O79)</f>
        <v>0</v>
      </c>
      <c r="Q79" s="744"/>
      <c r="R79" s="731"/>
      <c r="S79" s="732"/>
    </row>
    <row r="80" spans="1:19" ht="16.5" customHeight="1">
      <c r="A80" s="740"/>
      <c r="B80" s="740"/>
      <c r="C80" s="167" t="s">
        <v>167</v>
      </c>
      <c r="D80" s="152"/>
      <c r="E80" s="152"/>
      <c r="F80" s="153"/>
      <c r="G80" s="152"/>
      <c r="H80" s="153"/>
      <c r="I80" s="152"/>
      <c r="J80" s="153"/>
      <c r="K80" s="152"/>
      <c r="L80" s="153"/>
      <c r="M80" s="152"/>
      <c r="N80" s="153"/>
      <c r="O80" s="154"/>
      <c r="P80" s="155">
        <f>SUM(D80:O80)</f>
        <v>0</v>
      </c>
      <c r="Q80" s="744"/>
      <c r="R80" s="731"/>
      <c r="S80" s="732"/>
    </row>
    <row r="81" spans="1:19" ht="16.5" customHeight="1" thickBot="1">
      <c r="A81" s="741"/>
      <c r="B81" s="741"/>
      <c r="C81" s="170" t="s">
        <v>66</v>
      </c>
      <c r="D81" s="171"/>
      <c r="E81" s="171"/>
      <c r="F81" s="172"/>
      <c r="G81" s="171"/>
      <c r="H81" s="172"/>
      <c r="I81" s="171"/>
      <c r="J81" s="172"/>
      <c r="K81" s="171"/>
      <c r="L81" s="172"/>
      <c r="M81" s="171"/>
      <c r="N81" s="172"/>
      <c r="O81" s="173"/>
      <c r="P81" s="174">
        <f>SUM(D81:O81)</f>
        <v>0</v>
      </c>
      <c r="Q81" s="745"/>
      <c r="R81" s="731"/>
      <c r="S81" s="732"/>
    </row>
    <row r="82" spans="1:19" ht="13.5" customHeight="1" thickTop="1">
      <c r="A82" s="735" t="s">
        <v>175</v>
      </c>
      <c r="B82" s="735"/>
      <c r="C82" s="735"/>
      <c r="D82" s="735"/>
      <c r="E82" s="735"/>
      <c r="F82" s="735"/>
      <c r="G82" s="735"/>
      <c r="H82" s="735"/>
      <c r="I82" s="735"/>
      <c r="J82" s="735"/>
      <c r="K82" s="735"/>
      <c r="L82" s="735"/>
      <c r="M82" s="735"/>
      <c r="N82" s="735"/>
      <c r="O82" s="735"/>
      <c r="P82" s="735"/>
      <c r="Q82" s="735"/>
    </row>
    <row r="83" spans="1:19" ht="15">
      <c r="B83" s="175" t="s">
        <v>176</v>
      </c>
      <c r="C83" s="175" t="s">
        <v>177</v>
      </c>
      <c r="D83" s="175"/>
      <c r="E83" s="175"/>
      <c r="F83" s="175"/>
    </row>
  </sheetData>
  <sheetProtection password="CF70" sheet="1" objects="1" scenarios="1"/>
  <mergeCells count="74">
    <mergeCell ref="D21:M21"/>
    <mergeCell ref="A1:Q1"/>
    <mergeCell ref="A4:C4"/>
    <mergeCell ref="A6:B6"/>
    <mergeCell ref="D6:L6"/>
    <mergeCell ref="D4:K4"/>
    <mergeCell ref="A16:C16"/>
    <mergeCell ref="D18:M18"/>
    <mergeCell ref="A18:B18"/>
    <mergeCell ref="A8:C8"/>
    <mergeCell ref="D8:L8"/>
    <mergeCell ref="E14:M14"/>
    <mergeCell ref="E10:H10"/>
    <mergeCell ref="J10:M10"/>
    <mergeCell ref="D16:L16"/>
    <mergeCell ref="E12:H12"/>
    <mergeCell ref="B57:B60"/>
    <mergeCell ref="D20:I20"/>
    <mergeCell ref="B37:C37"/>
    <mergeCell ref="B23:D23"/>
    <mergeCell ref="E25:M25"/>
    <mergeCell ref="A30:C30"/>
    <mergeCell ref="G28:J28"/>
    <mergeCell ref="D30:F30"/>
    <mergeCell ref="G34:J34"/>
    <mergeCell ref="E24:M24"/>
    <mergeCell ref="A31:C31"/>
    <mergeCell ref="D31:F31"/>
    <mergeCell ref="E22:H22"/>
    <mergeCell ref="J22:M22"/>
    <mergeCell ref="D36:M36"/>
    <mergeCell ref="G30:H31"/>
    <mergeCell ref="F42:F43"/>
    <mergeCell ref="G42:G43"/>
    <mergeCell ref="H42:H43"/>
    <mergeCell ref="A44:A55"/>
    <mergeCell ref="B44:B47"/>
    <mergeCell ref="A42:A43"/>
    <mergeCell ref="B42:B43"/>
    <mergeCell ref="C42:C43"/>
    <mergeCell ref="D42:D43"/>
    <mergeCell ref="E42:E43"/>
    <mergeCell ref="A69:C69"/>
    <mergeCell ref="B61:B64"/>
    <mergeCell ref="Q42:Q43"/>
    <mergeCell ref="N42:N43"/>
    <mergeCell ref="O42:O43"/>
    <mergeCell ref="P42:P43"/>
    <mergeCell ref="I42:I43"/>
    <mergeCell ref="J42:J43"/>
    <mergeCell ref="K42:K43"/>
    <mergeCell ref="L42:L43"/>
    <mergeCell ref="Q44:Q51"/>
    <mergeCell ref="B48:B51"/>
    <mergeCell ref="B52:B55"/>
    <mergeCell ref="Q52:Q55"/>
    <mergeCell ref="B65:B68"/>
    <mergeCell ref="Q65:Q68"/>
    <mergeCell ref="R70:S81"/>
    <mergeCell ref="M42:M43"/>
    <mergeCell ref="A82:Q82"/>
    <mergeCell ref="A40:Q40"/>
    <mergeCell ref="C41:G41"/>
    <mergeCell ref="A76:A81"/>
    <mergeCell ref="B76:B78"/>
    <mergeCell ref="Q76:Q81"/>
    <mergeCell ref="B79:B81"/>
    <mergeCell ref="Q57:Q64"/>
    <mergeCell ref="Q70:Q75"/>
    <mergeCell ref="B73:B75"/>
    <mergeCell ref="A70:A75"/>
    <mergeCell ref="B70:B72"/>
    <mergeCell ref="A56:C56"/>
    <mergeCell ref="A57:A68"/>
  </mergeCells>
  <pageMargins left="0.22" right="0.2" top="0.17" bottom="0.16" header="0.17" footer="0.16"/>
  <pageSetup paperSize="9" scale="40" orientation="landscape" r:id="rId1"/>
  <headerFooter alignWithMargins="0">
    <oddFooter>&amp;LCaf de l'Aisne - Action Sociale&amp;R&amp;F - &amp;A</oddFooter>
  </headerFooter>
</worksheet>
</file>

<file path=xl/worksheets/sheet5.xml><?xml version="1.0" encoding="utf-8"?>
<worksheet xmlns="http://schemas.openxmlformats.org/spreadsheetml/2006/main" xmlns:r="http://schemas.openxmlformats.org/officeDocument/2006/relationships">
  <sheetPr codeName="Feuil5"/>
  <dimension ref="A1:BF85"/>
  <sheetViews>
    <sheetView topLeftCell="B4" zoomScale="75" zoomScaleNormal="75" zoomScaleSheetLayoutView="50" workbookViewId="0">
      <selection activeCell="V29" sqref="V29"/>
    </sheetView>
  </sheetViews>
  <sheetFormatPr baseColWidth="10" defaultRowHeight="12.75"/>
  <cols>
    <col min="1" max="1" width="4.5703125" style="2" hidden="1" customWidth="1"/>
    <col min="2" max="2" width="9.5703125" style="6" customWidth="1"/>
    <col min="3" max="3" width="13.5703125" style="2" customWidth="1"/>
    <col min="4" max="4" width="13.7109375" style="2" customWidth="1"/>
    <col min="5" max="5" width="11.5703125" style="2" customWidth="1"/>
    <col min="6" max="6" width="7" style="2" customWidth="1"/>
    <col min="7" max="7" width="8.85546875" style="2" hidden="1" customWidth="1"/>
    <col min="8" max="8" width="10.140625" style="66" hidden="1" customWidth="1"/>
    <col min="9" max="10" width="11.7109375" style="2" customWidth="1"/>
    <col min="11" max="11" width="13.7109375" style="2" customWidth="1"/>
    <col min="12" max="12" width="11.140625" style="2" customWidth="1"/>
    <col min="13" max="15" width="11.7109375" style="2" customWidth="1"/>
    <col min="16" max="16" width="13.5703125" style="2" customWidth="1"/>
    <col min="17" max="17" width="11.140625" style="2" customWidth="1"/>
    <col min="18" max="20" width="11.7109375" style="2" customWidth="1"/>
    <col min="21" max="21" width="13.7109375" style="2" customWidth="1"/>
    <col min="22" max="22" width="11.5703125" style="2" customWidth="1"/>
    <col min="23" max="25" width="11.7109375" style="2" customWidth="1"/>
    <col min="26" max="26" width="13.7109375" style="2" customWidth="1"/>
    <col min="27" max="27" width="11.28515625" style="2" customWidth="1"/>
    <col min="28" max="30" width="11.7109375" style="2" customWidth="1"/>
    <col min="31" max="31" width="13.7109375" style="2" customWidth="1"/>
    <col min="32" max="32" width="11.140625" style="2" customWidth="1"/>
    <col min="33" max="35" width="11.7109375" style="2" customWidth="1"/>
    <col min="36" max="36" width="13.7109375" style="2" customWidth="1"/>
    <col min="37" max="37" width="11.140625" style="2" customWidth="1"/>
    <col min="38" max="40" width="11.7109375" style="2" customWidth="1"/>
    <col min="41" max="41" width="13.7109375" style="2" customWidth="1"/>
    <col min="42" max="42" width="12" style="2" customWidth="1"/>
    <col min="43" max="43" width="13.7109375" style="2" customWidth="1"/>
    <col min="44" max="44" width="1.28515625" style="2" customWidth="1"/>
    <col min="45" max="45" width="13.7109375" style="2" customWidth="1"/>
    <col min="46" max="46" width="15.28515625" style="2" customWidth="1"/>
    <col min="47" max="48" width="13.7109375" style="2" customWidth="1"/>
    <col min="49" max="49" width="12.7109375" style="2" customWidth="1"/>
    <col min="50" max="50" width="12.140625" style="2" customWidth="1"/>
    <col min="51" max="51" width="9.7109375" style="2" customWidth="1"/>
    <col min="52" max="52" width="2.42578125" style="2" customWidth="1"/>
    <col min="53" max="53" width="13.7109375" style="2" customWidth="1"/>
    <col min="54" max="54" width="5.5703125" style="2" customWidth="1"/>
    <col min="55" max="55" width="8" style="2" customWidth="1"/>
    <col min="56" max="56" width="9.7109375" style="2" customWidth="1"/>
    <col min="57" max="57" width="8.5703125" style="2" customWidth="1"/>
    <col min="58" max="16384" width="11.42578125" style="2"/>
  </cols>
  <sheetData>
    <row r="1" spans="1:57">
      <c r="A1" s="28"/>
      <c r="C1" s="4"/>
      <c r="D1" s="4"/>
      <c r="E1" s="4"/>
      <c r="F1" s="4"/>
      <c r="G1" s="4"/>
      <c r="H1" s="29"/>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6"/>
      <c r="BD1" s="6"/>
      <c r="BE1" s="6"/>
    </row>
    <row r="2" spans="1:57">
      <c r="A2" s="28"/>
      <c r="C2" s="4"/>
      <c r="D2" s="4"/>
      <c r="E2" s="4"/>
      <c r="F2" s="4"/>
      <c r="G2" s="4"/>
      <c r="H2" s="29"/>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6"/>
      <c r="BD2" s="6"/>
      <c r="BE2" s="6"/>
    </row>
    <row r="3" spans="1:57">
      <c r="A3" s="28"/>
      <c r="C3" s="4"/>
      <c r="D3" s="4"/>
      <c r="E3" s="4"/>
      <c r="F3" s="4"/>
      <c r="G3" s="4"/>
      <c r="H3" s="30"/>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6"/>
      <c r="BD3" s="6"/>
      <c r="BE3" s="6"/>
    </row>
    <row r="4" spans="1:57" ht="36.75" customHeight="1">
      <c r="A4" s="28"/>
      <c r="C4" s="4"/>
      <c r="D4" s="4"/>
      <c r="E4" s="4"/>
      <c r="F4" s="4"/>
      <c r="G4" s="4"/>
      <c r="H4" s="30"/>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6"/>
      <c r="BD4" s="6"/>
      <c r="BE4" s="6"/>
    </row>
    <row r="5" spans="1:57">
      <c r="A5" s="28"/>
      <c r="C5" s="4"/>
      <c r="D5" s="4"/>
      <c r="E5" s="4"/>
      <c r="F5" s="4"/>
      <c r="G5" s="4"/>
      <c r="H5" s="30"/>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6"/>
      <c r="BD5" s="6"/>
      <c r="BE5" s="6"/>
    </row>
    <row r="6" spans="1:57">
      <c r="A6" s="28"/>
      <c r="C6" s="4"/>
      <c r="D6" s="4"/>
      <c r="E6" s="4"/>
      <c r="F6" s="4"/>
      <c r="G6" s="31"/>
      <c r="H6" s="31"/>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6"/>
      <c r="BD6" s="6"/>
      <c r="BE6" s="6"/>
    </row>
    <row r="7" spans="1:57">
      <c r="A7" s="28"/>
      <c r="C7" s="4"/>
      <c r="D7" s="4"/>
      <c r="E7" s="4"/>
      <c r="F7" s="4"/>
      <c r="G7" s="31"/>
      <c r="H7" s="31"/>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6"/>
      <c r="BD7" s="6"/>
      <c r="BE7" s="6"/>
    </row>
    <row r="8" spans="1:57">
      <c r="A8" s="28"/>
      <c r="C8" s="4"/>
      <c r="D8" s="4"/>
      <c r="E8" s="4"/>
      <c r="F8" s="4"/>
      <c r="G8" s="32"/>
      <c r="H8" s="32"/>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6"/>
      <c r="BD8" s="6"/>
      <c r="BE8" s="6"/>
    </row>
    <row r="9" spans="1:57">
      <c r="A9" s="28"/>
      <c r="C9" s="4"/>
      <c r="D9" s="4"/>
      <c r="E9" s="4"/>
      <c r="F9" s="4"/>
      <c r="G9" s="32"/>
      <c r="H9" s="32"/>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6"/>
      <c r="BD9" s="6"/>
      <c r="BE9" s="6"/>
    </row>
    <row r="10" spans="1:57">
      <c r="A10" s="28"/>
      <c r="C10" s="4"/>
      <c r="D10" s="4"/>
      <c r="E10" s="4"/>
      <c r="F10" s="4"/>
      <c r="G10" s="31"/>
      <c r="H10" s="31"/>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6"/>
      <c r="BD10" s="6"/>
      <c r="BE10" s="6"/>
    </row>
    <row r="11" spans="1:57" ht="15">
      <c r="A11" s="28"/>
      <c r="C11" s="31"/>
      <c r="D11" s="31"/>
      <c r="E11" s="31"/>
      <c r="F11" s="31"/>
      <c r="G11" s="4"/>
      <c r="H11" s="30"/>
      <c r="I11" s="800" t="s">
        <v>106</v>
      </c>
      <c r="J11" s="800"/>
      <c r="K11" s="800"/>
      <c r="L11" s="800"/>
      <c r="M11" s="800"/>
      <c r="N11" s="800" t="s">
        <v>114</v>
      </c>
      <c r="O11" s="800"/>
      <c r="P11" s="800"/>
      <c r="Q11" s="800"/>
      <c r="R11" s="80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6"/>
      <c r="BD11" s="6"/>
      <c r="BE11" s="6"/>
    </row>
    <row r="12" spans="1:57" ht="45">
      <c r="A12" s="28"/>
      <c r="C12" s="817" t="s">
        <v>49</v>
      </c>
      <c r="D12" s="818"/>
      <c r="E12" s="19" t="s">
        <v>131</v>
      </c>
      <c r="F12" s="31"/>
      <c r="G12" s="4"/>
      <c r="H12" s="30"/>
      <c r="I12" s="12" t="s">
        <v>41</v>
      </c>
      <c r="J12" s="12" t="s">
        <v>42</v>
      </c>
      <c r="K12" s="13" t="s">
        <v>43</v>
      </c>
      <c r="L12" s="14" t="s">
        <v>46</v>
      </c>
      <c r="M12" s="15" t="s">
        <v>47</v>
      </c>
      <c r="N12" s="12" t="s">
        <v>41</v>
      </c>
      <c r="O12" s="12" t="s">
        <v>42</v>
      </c>
      <c r="P12" s="13" t="s">
        <v>43</v>
      </c>
      <c r="Q12" s="14" t="s">
        <v>46</v>
      </c>
      <c r="R12" s="15" t="s">
        <v>47</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6"/>
      <c r="BD12" s="6"/>
      <c r="BE12" s="6"/>
    </row>
    <row r="13" spans="1:57" ht="15.75">
      <c r="A13" s="28"/>
      <c r="C13" s="33">
        <v>40544</v>
      </c>
      <c r="D13" s="33">
        <v>40632</v>
      </c>
      <c r="E13" s="34">
        <v>12</v>
      </c>
      <c r="F13" s="32"/>
      <c r="G13" s="4"/>
      <c r="H13" s="35"/>
      <c r="I13" s="16">
        <v>0.35416666666666669</v>
      </c>
      <c r="J13" s="16">
        <v>0.5</v>
      </c>
      <c r="K13" s="17">
        <v>0.14583333333333331</v>
      </c>
      <c r="L13" s="18">
        <v>20</v>
      </c>
      <c r="M13" s="17">
        <v>2.9166666666666661</v>
      </c>
      <c r="N13" s="16">
        <v>0.5</v>
      </c>
      <c r="O13" s="16">
        <v>0.77083333333333337</v>
      </c>
      <c r="P13" s="17">
        <v>0.27083333333333337</v>
      </c>
      <c r="Q13" s="18">
        <v>15</v>
      </c>
      <c r="R13" s="17">
        <v>4.0625</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6"/>
      <c r="BD13" s="6"/>
      <c r="BE13" s="6"/>
    </row>
    <row r="14" spans="1:57" ht="15.75">
      <c r="A14" s="28"/>
      <c r="C14" s="33">
        <v>40634</v>
      </c>
      <c r="D14" s="33">
        <v>40724</v>
      </c>
      <c r="E14" s="34">
        <v>16</v>
      </c>
      <c r="F14" s="32"/>
      <c r="G14" s="4"/>
      <c r="H14" s="30"/>
      <c r="I14" s="16">
        <v>0.35416666666666669</v>
      </c>
      <c r="J14" s="16">
        <v>0.5</v>
      </c>
      <c r="K14" s="17">
        <v>0.14583333333333331</v>
      </c>
      <c r="L14" s="18">
        <v>18</v>
      </c>
      <c r="M14" s="17">
        <v>2.625</v>
      </c>
      <c r="N14" s="16">
        <v>0.5</v>
      </c>
      <c r="O14" s="16">
        <v>0.77083333333333337</v>
      </c>
      <c r="P14" s="17">
        <v>0.27083333333333337</v>
      </c>
      <c r="Q14" s="18">
        <v>13</v>
      </c>
      <c r="R14" s="17">
        <v>3.5208333333333339</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6"/>
      <c r="BD14" s="6"/>
      <c r="BE14" s="6"/>
    </row>
    <row r="15" spans="1:57" ht="18" customHeight="1">
      <c r="A15" s="36"/>
      <c r="B15" s="37"/>
      <c r="C15" s="38"/>
      <c r="D15" s="38"/>
      <c r="E15" s="38"/>
      <c r="F15" s="4"/>
      <c r="G15" s="39"/>
      <c r="H15" s="40"/>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1"/>
      <c r="AZ15" s="4"/>
      <c r="BA15" s="4"/>
      <c r="BB15" s="4"/>
      <c r="BC15" s="6"/>
      <c r="BD15" s="6"/>
      <c r="BE15" s="6"/>
    </row>
    <row r="16" spans="1:57" ht="15.75">
      <c r="A16" s="36"/>
      <c r="B16" s="37"/>
      <c r="C16" s="4"/>
      <c r="D16" s="4"/>
      <c r="E16" s="4"/>
      <c r="F16" s="4"/>
      <c r="G16" s="39"/>
      <c r="H16" s="40"/>
      <c r="I16" s="4"/>
      <c r="J16" s="4"/>
      <c r="K16" s="42"/>
      <c r="L16" s="4"/>
      <c r="M16" s="4"/>
      <c r="N16" s="4"/>
      <c r="O16" s="4"/>
      <c r="P16" s="42"/>
      <c r="Q16" s="4"/>
      <c r="R16" s="4"/>
      <c r="S16" s="4"/>
      <c r="T16" s="4"/>
      <c r="U16" s="42"/>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6"/>
      <c r="BD16" s="6"/>
      <c r="BE16" s="6"/>
    </row>
    <row r="17" spans="1:57" ht="15.75">
      <c r="A17" s="36"/>
      <c r="B17" s="37"/>
      <c r="C17" s="4"/>
      <c r="D17" s="4"/>
      <c r="E17" s="4"/>
      <c r="F17" s="4"/>
      <c r="G17" s="39"/>
      <c r="H17" s="40"/>
      <c r="I17" s="43"/>
      <c r="J17" s="43"/>
      <c r="K17" s="42"/>
      <c r="L17" s="4"/>
      <c r="M17" s="4"/>
      <c r="N17" s="43"/>
      <c r="O17" s="43"/>
      <c r="P17" s="42"/>
      <c r="Q17" s="4"/>
      <c r="R17" s="4"/>
      <c r="S17" s="44"/>
      <c r="T17" s="44"/>
      <c r="U17" s="42"/>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6"/>
      <c r="BD17" s="6"/>
      <c r="BE17" s="6"/>
    </row>
    <row r="18" spans="1:57" ht="40.5" customHeight="1" thickBot="1">
      <c r="A18" s="36"/>
      <c r="B18" s="213" t="s">
        <v>210</v>
      </c>
      <c r="C18" s="820"/>
      <c r="D18" s="820"/>
      <c r="E18" s="820"/>
      <c r="G18" s="45"/>
      <c r="H18" s="46"/>
      <c r="I18" s="789" t="s">
        <v>106</v>
      </c>
      <c r="J18" s="790"/>
      <c r="K18" s="790"/>
      <c r="L18" s="790"/>
      <c r="M18" s="790"/>
      <c r="N18" s="789" t="s">
        <v>107</v>
      </c>
      <c r="O18" s="790"/>
      <c r="P18" s="790"/>
      <c r="Q18" s="790"/>
      <c r="R18" s="790"/>
      <c r="S18" s="789" t="s">
        <v>108</v>
      </c>
      <c r="T18" s="790"/>
      <c r="U18" s="790"/>
      <c r="V18" s="790"/>
      <c r="W18" s="790"/>
      <c r="X18" s="789" t="s">
        <v>109</v>
      </c>
      <c r="Y18" s="790"/>
      <c r="Z18" s="790"/>
      <c r="AA18" s="790"/>
      <c r="AB18" s="790"/>
      <c r="AC18" s="789" t="s">
        <v>110</v>
      </c>
      <c r="AD18" s="790"/>
      <c r="AE18" s="790"/>
      <c r="AF18" s="790"/>
      <c r="AG18" s="790"/>
      <c r="AH18" s="789" t="s">
        <v>111</v>
      </c>
      <c r="AI18" s="790"/>
      <c r="AJ18" s="790"/>
      <c r="AK18" s="790"/>
      <c r="AL18" s="790"/>
      <c r="AM18" s="789" t="s">
        <v>112</v>
      </c>
      <c r="AN18" s="790"/>
      <c r="AO18" s="790"/>
      <c r="AP18" s="790"/>
      <c r="AQ18" s="790"/>
      <c r="AR18" s="47"/>
      <c r="AS18" s="838"/>
      <c r="AT18" s="839"/>
      <c r="AU18" s="839"/>
      <c r="AV18" s="840"/>
      <c r="BC18" s="6"/>
      <c r="BD18" s="6"/>
      <c r="BE18" s="6"/>
    </row>
    <row r="19" spans="1:57" ht="98.25" customHeight="1">
      <c r="A19" s="28"/>
      <c r="C19" s="815" t="s">
        <v>49</v>
      </c>
      <c r="D19" s="816"/>
      <c r="E19" s="11" t="s">
        <v>131</v>
      </c>
      <c r="F19" s="48"/>
      <c r="G19" s="45"/>
      <c r="H19" s="46"/>
      <c r="I19" s="7" t="s">
        <v>41</v>
      </c>
      <c r="J19" s="8" t="s">
        <v>42</v>
      </c>
      <c r="K19" s="9" t="s">
        <v>127</v>
      </c>
      <c r="L19" s="10" t="s">
        <v>46</v>
      </c>
      <c r="M19" s="9" t="s">
        <v>47</v>
      </c>
      <c r="N19" s="7" t="s">
        <v>41</v>
      </c>
      <c r="O19" s="8" t="s">
        <v>42</v>
      </c>
      <c r="P19" s="9" t="s">
        <v>127</v>
      </c>
      <c r="Q19" s="10" t="s">
        <v>46</v>
      </c>
      <c r="R19" s="9" t="s">
        <v>47</v>
      </c>
      <c r="S19" s="7" t="s">
        <v>41</v>
      </c>
      <c r="T19" s="8" t="s">
        <v>42</v>
      </c>
      <c r="U19" s="9" t="s">
        <v>127</v>
      </c>
      <c r="V19" s="10" t="s">
        <v>46</v>
      </c>
      <c r="W19" s="9" t="s">
        <v>47</v>
      </c>
      <c r="X19" s="7" t="s">
        <v>41</v>
      </c>
      <c r="Y19" s="8" t="s">
        <v>42</v>
      </c>
      <c r="Z19" s="9" t="s">
        <v>127</v>
      </c>
      <c r="AA19" s="10" t="s">
        <v>46</v>
      </c>
      <c r="AB19" s="9" t="s">
        <v>47</v>
      </c>
      <c r="AC19" s="7" t="s">
        <v>41</v>
      </c>
      <c r="AD19" s="8" t="s">
        <v>42</v>
      </c>
      <c r="AE19" s="9" t="s">
        <v>127</v>
      </c>
      <c r="AF19" s="10" t="s">
        <v>46</v>
      </c>
      <c r="AG19" s="9" t="s">
        <v>47</v>
      </c>
      <c r="AH19" s="7" t="s">
        <v>41</v>
      </c>
      <c r="AI19" s="8" t="s">
        <v>42</v>
      </c>
      <c r="AJ19" s="9" t="s">
        <v>127</v>
      </c>
      <c r="AK19" s="10" t="s">
        <v>46</v>
      </c>
      <c r="AL19" s="9" t="s">
        <v>47</v>
      </c>
      <c r="AM19" s="7" t="s">
        <v>41</v>
      </c>
      <c r="AN19" s="8" t="s">
        <v>42</v>
      </c>
      <c r="AO19" s="9" t="s">
        <v>127</v>
      </c>
      <c r="AP19" s="10" t="s">
        <v>46</v>
      </c>
      <c r="AQ19" s="9" t="s">
        <v>47</v>
      </c>
      <c r="AR19" s="49"/>
      <c r="AS19" s="20" t="s">
        <v>71</v>
      </c>
      <c r="AT19" s="20" t="s">
        <v>128</v>
      </c>
      <c r="AU19" s="21" t="s">
        <v>129</v>
      </c>
      <c r="AV19" s="21" t="s">
        <v>130</v>
      </c>
      <c r="AY19" s="801">
        <f>AT26</f>
        <v>0</v>
      </c>
      <c r="AZ19" s="802"/>
      <c r="BC19" s="6"/>
      <c r="BD19" s="6"/>
      <c r="BE19" s="6"/>
    </row>
    <row r="20" spans="1:57" ht="24" customHeight="1" thickBot="1">
      <c r="A20" s="36">
        <f t="shared" ref="A20:A25" si="0">IF(D20="",0,1)</f>
        <v>0</v>
      </c>
      <c r="B20" s="814" t="s">
        <v>132</v>
      </c>
      <c r="C20" s="602"/>
      <c r="D20" s="602"/>
      <c r="E20" s="603"/>
      <c r="F20" s="604"/>
      <c r="G20" s="605">
        <f t="shared" ref="G20:G25" si="1">IF(J20="",0,1)</f>
        <v>0</v>
      </c>
      <c r="H20" s="606">
        <f t="shared" ref="H20:H25" si="2">IF(A20+G20=1,0,2)</f>
        <v>2</v>
      </c>
      <c r="I20" s="607"/>
      <c r="J20" s="607"/>
      <c r="K20" s="608">
        <f t="shared" ref="K20:K25" si="3">J20-I20</f>
        <v>0</v>
      </c>
      <c r="L20" s="603"/>
      <c r="M20" s="608">
        <f t="shared" ref="M20:M25" si="4">L20*K20</f>
        <v>0</v>
      </c>
      <c r="N20" s="607"/>
      <c r="O20" s="607"/>
      <c r="P20" s="608">
        <f t="shared" ref="P20:P25" si="5">O20-N20</f>
        <v>0</v>
      </c>
      <c r="Q20" s="603"/>
      <c r="R20" s="608">
        <f t="shared" ref="R20:R25" si="6">Q20*P20</f>
        <v>0</v>
      </c>
      <c r="S20" s="607"/>
      <c r="T20" s="607"/>
      <c r="U20" s="608">
        <f t="shared" ref="U20:U25" si="7">T20-S20</f>
        <v>0</v>
      </c>
      <c r="V20" s="603"/>
      <c r="W20" s="608">
        <f t="shared" ref="W20:W25" si="8">V20*U20</f>
        <v>0</v>
      </c>
      <c r="X20" s="607"/>
      <c r="Y20" s="607"/>
      <c r="Z20" s="608">
        <f t="shared" ref="Z20:Z25" si="9">Y20-X20</f>
        <v>0</v>
      </c>
      <c r="AA20" s="603"/>
      <c r="AB20" s="608">
        <f t="shared" ref="AB20:AB25" si="10">AA20*Z20</f>
        <v>0</v>
      </c>
      <c r="AC20" s="607"/>
      <c r="AD20" s="607"/>
      <c r="AE20" s="608">
        <f t="shared" ref="AE20:AE25" si="11">AD20-AC20</f>
        <v>0</v>
      </c>
      <c r="AF20" s="603"/>
      <c r="AG20" s="608">
        <f t="shared" ref="AG20:AG25" si="12">AF20*AE20</f>
        <v>0</v>
      </c>
      <c r="AH20" s="607"/>
      <c r="AI20" s="607"/>
      <c r="AJ20" s="608">
        <f t="shared" ref="AJ20:AJ25" si="13">AI20-AH20</f>
        <v>0</v>
      </c>
      <c r="AK20" s="603"/>
      <c r="AL20" s="608">
        <f t="shared" ref="AL20:AL25" si="14">AK20*AJ20</f>
        <v>0</v>
      </c>
      <c r="AM20" s="607"/>
      <c r="AN20" s="607"/>
      <c r="AO20" s="608">
        <f t="shared" ref="AO20:AO25" si="15">AN20-AM20</f>
        <v>0</v>
      </c>
      <c r="AP20" s="603"/>
      <c r="AQ20" s="608">
        <f t="shared" ref="AQ20:AQ25" si="16">AP20*AO20</f>
        <v>0</v>
      </c>
      <c r="AR20" s="609"/>
      <c r="AS20" s="610">
        <f>W20+R20+M20+AB20+AL20+AQ20+AG20</f>
        <v>0</v>
      </c>
      <c r="AT20" s="610">
        <f t="shared" ref="AT20:AT25" si="17">AS20*E20</f>
        <v>0</v>
      </c>
      <c r="AU20" s="608">
        <f t="shared" ref="AU20:AU25" si="18">P20+U20+K20+AE20+AJ20+AO20+Z20</f>
        <v>0</v>
      </c>
      <c r="AV20" s="608">
        <f t="shared" ref="AV20:AV25" si="19">AU20*E20</f>
        <v>0</v>
      </c>
      <c r="AY20" s="803"/>
      <c r="AZ20" s="804"/>
      <c r="BC20" s="6"/>
      <c r="BD20" s="50"/>
      <c r="BE20" s="6"/>
    </row>
    <row r="21" spans="1:57" ht="23.25" customHeight="1">
      <c r="A21" s="36">
        <f t="shared" si="0"/>
        <v>0</v>
      </c>
      <c r="B21" s="814"/>
      <c r="C21" s="602"/>
      <c r="D21" s="602"/>
      <c r="E21" s="603"/>
      <c r="F21" s="604"/>
      <c r="G21" s="605">
        <f t="shared" si="1"/>
        <v>0</v>
      </c>
      <c r="H21" s="606">
        <f t="shared" si="2"/>
        <v>2</v>
      </c>
      <c r="I21" s="607"/>
      <c r="J21" s="607"/>
      <c r="K21" s="608">
        <f t="shared" si="3"/>
        <v>0</v>
      </c>
      <c r="L21" s="603"/>
      <c r="M21" s="608">
        <f t="shared" si="4"/>
        <v>0</v>
      </c>
      <c r="N21" s="607"/>
      <c r="O21" s="607"/>
      <c r="P21" s="608">
        <f t="shared" si="5"/>
        <v>0</v>
      </c>
      <c r="Q21" s="603"/>
      <c r="R21" s="608">
        <f t="shared" si="6"/>
        <v>0</v>
      </c>
      <c r="S21" s="607"/>
      <c r="T21" s="607"/>
      <c r="U21" s="608">
        <f t="shared" si="7"/>
        <v>0</v>
      </c>
      <c r="V21" s="603"/>
      <c r="W21" s="608">
        <f t="shared" si="8"/>
        <v>0</v>
      </c>
      <c r="X21" s="607"/>
      <c r="Y21" s="607"/>
      <c r="Z21" s="608">
        <f t="shared" si="9"/>
        <v>0</v>
      </c>
      <c r="AA21" s="603"/>
      <c r="AB21" s="608">
        <f t="shared" si="10"/>
        <v>0</v>
      </c>
      <c r="AC21" s="607"/>
      <c r="AD21" s="607"/>
      <c r="AE21" s="608">
        <f t="shared" si="11"/>
        <v>0</v>
      </c>
      <c r="AF21" s="603"/>
      <c r="AG21" s="608">
        <f t="shared" si="12"/>
        <v>0</v>
      </c>
      <c r="AH21" s="607"/>
      <c r="AI21" s="607"/>
      <c r="AJ21" s="608">
        <f t="shared" si="13"/>
        <v>0</v>
      </c>
      <c r="AK21" s="603"/>
      <c r="AL21" s="608">
        <f t="shared" si="14"/>
        <v>0</v>
      </c>
      <c r="AM21" s="607"/>
      <c r="AN21" s="607"/>
      <c r="AO21" s="608">
        <f t="shared" si="15"/>
        <v>0</v>
      </c>
      <c r="AP21" s="603"/>
      <c r="AQ21" s="608">
        <f t="shared" si="16"/>
        <v>0</v>
      </c>
      <c r="AR21" s="609"/>
      <c r="AS21" s="610">
        <f>W21+R21+M21+AB21+AL21+AQ21+AG21</f>
        <v>0</v>
      </c>
      <c r="AT21" s="610">
        <f t="shared" si="17"/>
        <v>0</v>
      </c>
      <c r="AU21" s="608">
        <f t="shared" si="18"/>
        <v>0</v>
      </c>
      <c r="AV21" s="608">
        <f t="shared" si="19"/>
        <v>0</v>
      </c>
      <c r="BC21" s="6"/>
      <c r="BD21" s="6"/>
      <c r="BE21" s="6"/>
    </row>
    <row r="22" spans="1:57" ht="24" customHeight="1">
      <c r="A22" s="36">
        <f t="shared" si="0"/>
        <v>0</v>
      </c>
      <c r="B22" s="814"/>
      <c r="C22" s="602"/>
      <c r="D22" s="602"/>
      <c r="E22" s="603"/>
      <c r="F22" s="611"/>
      <c r="G22" s="605">
        <f t="shared" si="1"/>
        <v>0</v>
      </c>
      <c r="H22" s="606">
        <f t="shared" si="2"/>
        <v>2</v>
      </c>
      <c r="I22" s="607"/>
      <c r="J22" s="607"/>
      <c r="K22" s="608">
        <f t="shared" si="3"/>
        <v>0</v>
      </c>
      <c r="L22" s="603"/>
      <c r="M22" s="608">
        <f t="shared" si="4"/>
        <v>0</v>
      </c>
      <c r="N22" s="607"/>
      <c r="O22" s="607"/>
      <c r="P22" s="608">
        <f t="shared" si="5"/>
        <v>0</v>
      </c>
      <c r="Q22" s="603"/>
      <c r="R22" s="608">
        <f t="shared" si="6"/>
        <v>0</v>
      </c>
      <c r="S22" s="607"/>
      <c r="T22" s="607"/>
      <c r="U22" s="608">
        <f t="shared" si="7"/>
        <v>0</v>
      </c>
      <c r="V22" s="603"/>
      <c r="W22" s="608">
        <f t="shared" si="8"/>
        <v>0</v>
      </c>
      <c r="X22" s="607"/>
      <c r="Y22" s="607"/>
      <c r="Z22" s="608">
        <f t="shared" si="9"/>
        <v>0</v>
      </c>
      <c r="AA22" s="603"/>
      <c r="AB22" s="608">
        <f t="shared" si="10"/>
        <v>0</v>
      </c>
      <c r="AC22" s="607"/>
      <c r="AD22" s="607"/>
      <c r="AE22" s="608">
        <f t="shared" si="11"/>
        <v>0</v>
      </c>
      <c r="AF22" s="603"/>
      <c r="AG22" s="608">
        <f t="shared" si="12"/>
        <v>0</v>
      </c>
      <c r="AH22" s="607"/>
      <c r="AI22" s="607"/>
      <c r="AJ22" s="608">
        <f t="shared" si="13"/>
        <v>0</v>
      </c>
      <c r="AK22" s="603"/>
      <c r="AL22" s="608">
        <f t="shared" si="14"/>
        <v>0</v>
      </c>
      <c r="AM22" s="607"/>
      <c r="AN22" s="607"/>
      <c r="AO22" s="608">
        <f t="shared" si="15"/>
        <v>0</v>
      </c>
      <c r="AP22" s="603"/>
      <c r="AQ22" s="608">
        <f t="shared" si="16"/>
        <v>0</v>
      </c>
      <c r="AR22" s="609"/>
      <c r="AS22" s="610">
        <f>W22+R22+M22+AB22+AL22+AQ22+AG22</f>
        <v>0</v>
      </c>
      <c r="AT22" s="610">
        <f t="shared" si="17"/>
        <v>0</v>
      </c>
      <c r="AU22" s="608">
        <f t="shared" si="18"/>
        <v>0</v>
      </c>
      <c r="AV22" s="608">
        <f t="shared" si="19"/>
        <v>0</v>
      </c>
      <c r="AW22" s="652">
        <f>IF(E26&gt;0,AV26/E26,0)</f>
        <v>0</v>
      </c>
      <c r="BC22" s="6"/>
      <c r="BD22" s="6"/>
      <c r="BE22" s="6"/>
    </row>
    <row r="23" spans="1:57" ht="23.25" customHeight="1">
      <c r="A23" s="36">
        <f t="shared" si="0"/>
        <v>0</v>
      </c>
      <c r="B23" s="814"/>
      <c r="C23" s="602"/>
      <c r="D23" s="602"/>
      <c r="E23" s="603"/>
      <c r="F23" s="604"/>
      <c r="G23" s="605">
        <f t="shared" si="1"/>
        <v>0</v>
      </c>
      <c r="H23" s="606">
        <f t="shared" si="2"/>
        <v>2</v>
      </c>
      <c r="I23" s="607"/>
      <c r="J23" s="607"/>
      <c r="K23" s="608">
        <f t="shared" si="3"/>
        <v>0</v>
      </c>
      <c r="L23" s="603"/>
      <c r="M23" s="608">
        <f t="shared" si="4"/>
        <v>0</v>
      </c>
      <c r="N23" s="607"/>
      <c r="O23" s="607"/>
      <c r="P23" s="608">
        <f t="shared" si="5"/>
        <v>0</v>
      </c>
      <c r="Q23" s="603"/>
      <c r="R23" s="608">
        <f t="shared" si="6"/>
        <v>0</v>
      </c>
      <c r="S23" s="607"/>
      <c r="T23" s="607"/>
      <c r="U23" s="608">
        <f t="shared" si="7"/>
        <v>0</v>
      </c>
      <c r="V23" s="603"/>
      <c r="W23" s="608">
        <f t="shared" si="8"/>
        <v>0</v>
      </c>
      <c r="X23" s="607"/>
      <c r="Y23" s="607"/>
      <c r="Z23" s="608">
        <f t="shared" si="9"/>
        <v>0</v>
      </c>
      <c r="AA23" s="603"/>
      <c r="AB23" s="608">
        <f t="shared" si="10"/>
        <v>0</v>
      </c>
      <c r="AC23" s="607"/>
      <c r="AD23" s="607"/>
      <c r="AE23" s="608">
        <f t="shared" si="11"/>
        <v>0</v>
      </c>
      <c r="AF23" s="603"/>
      <c r="AG23" s="608">
        <f t="shared" si="12"/>
        <v>0</v>
      </c>
      <c r="AH23" s="607"/>
      <c r="AI23" s="607"/>
      <c r="AJ23" s="608">
        <f t="shared" si="13"/>
        <v>0</v>
      </c>
      <c r="AK23" s="603"/>
      <c r="AL23" s="608">
        <f t="shared" si="14"/>
        <v>0</v>
      </c>
      <c r="AM23" s="607"/>
      <c r="AN23" s="607"/>
      <c r="AO23" s="608">
        <f t="shared" si="15"/>
        <v>0</v>
      </c>
      <c r="AP23" s="603"/>
      <c r="AQ23" s="608">
        <f t="shared" si="16"/>
        <v>0</v>
      </c>
      <c r="AR23" s="609"/>
      <c r="AS23" s="610">
        <f>W23+R23+M23+AB23+AL23+AQ23+AG23</f>
        <v>0</v>
      </c>
      <c r="AT23" s="610">
        <f t="shared" si="17"/>
        <v>0</v>
      </c>
      <c r="AU23" s="608">
        <f t="shared" si="18"/>
        <v>0</v>
      </c>
      <c r="AV23" s="608">
        <f t="shared" si="19"/>
        <v>0</v>
      </c>
      <c r="BC23" s="6"/>
      <c r="BD23" s="6"/>
      <c r="BE23" s="6"/>
    </row>
    <row r="24" spans="1:57" ht="23.25" customHeight="1">
      <c r="A24" s="36">
        <f t="shared" si="0"/>
        <v>0</v>
      </c>
      <c r="B24" s="814"/>
      <c r="C24" s="602"/>
      <c r="D24" s="602"/>
      <c r="E24" s="603"/>
      <c r="F24" s="604"/>
      <c r="G24" s="605">
        <f t="shared" si="1"/>
        <v>0</v>
      </c>
      <c r="H24" s="606">
        <f t="shared" si="2"/>
        <v>2</v>
      </c>
      <c r="I24" s="607"/>
      <c r="J24" s="607"/>
      <c r="K24" s="608">
        <f t="shared" si="3"/>
        <v>0</v>
      </c>
      <c r="L24" s="603"/>
      <c r="M24" s="608">
        <f t="shared" si="4"/>
        <v>0</v>
      </c>
      <c r="N24" s="607"/>
      <c r="O24" s="607"/>
      <c r="P24" s="608">
        <f t="shared" si="5"/>
        <v>0</v>
      </c>
      <c r="Q24" s="603"/>
      <c r="R24" s="608">
        <f t="shared" si="6"/>
        <v>0</v>
      </c>
      <c r="S24" s="607"/>
      <c r="T24" s="607"/>
      <c r="U24" s="608">
        <f t="shared" si="7"/>
        <v>0</v>
      </c>
      <c r="V24" s="603"/>
      <c r="W24" s="608">
        <f t="shared" si="8"/>
        <v>0</v>
      </c>
      <c r="X24" s="607"/>
      <c r="Y24" s="607"/>
      <c r="Z24" s="608">
        <f t="shared" si="9"/>
        <v>0</v>
      </c>
      <c r="AA24" s="603"/>
      <c r="AB24" s="608">
        <f t="shared" si="10"/>
        <v>0</v>
      </c>
      <c r="AC24" s="607"/>
      <c r="AD24" s="607"/>
      <c r="AE24" s="608">
        <f t="shared" si="11"/>
        <v>0</v>
      </c>
      <c r="AF24" s="603"/>
      <c r="AG24" s="608">
        <f t="shared" si="12"/>
        <v>0</v>
      </c>
      <c r="AH24" s="607"/>
      <c r="AI24" s="607"/>
      <c r="AJ24" s="608">
        <f t="shared" si="13"/>
        <v>0</v>
      </c>
      <c r="AK24" s="603"/>
      <c r="AL24" s="608">
        <f t="shared" si="14"/>
        <v>0</v>
      </c>
      <c r="AM24" s="607"/>
      <c r="AN24" s="607"/>
      <c r="AO24" s="608">
        <f t="shared" si="15"/>
        <v>0</v>
      </c>
      <c r="AP24" s="603"/>
      <c r="AQ24" s="608">
        <f t="shared" si="16"/>
        <v>0</v>
      </c>
      <c r="AR24" s="609"/>
      <c r="AS24" s="610">
        <f>W24+R24+M24+AB24+AL24+AQ24+AG24</f>
        <v>0</v>
      </c>
      <c r="AT24" s="610">
        <f t="shared" si="17"/>
        <v>0</v>
      </c>
      <c r="AU24" s="608">
        <f t="shared" si="18"/>
        <v>0</v>
      </c>
      <c r="AV24" s="608">
        <f t="shared" si="19"/>
        <v>0</v>
      </c>
      <c r="AX24" s="51"/>
      <c r="BC24" s="6"/>
      <c r="BD24" s="6"/>
      <c r="BE24" s="6"/>
    </row>
    <row r="25" spans="1:57" ht="23.25" customHeight="1">
      <c r="A25" s="36">
        <f t="shared" si="0"/>
        <v>0</v>
      </c>
      <c r="B25" s="814"/>
      <c r="C25" s="602"/>
      <c r="D25" s="602"/>
      <c r="E25" s="603"/>
      <c r="F25" s="604"/>
      <c r="G25" s="605">
        <f t="shared" si="1"/>
        <v>0</v>
      </c>
      <c r="H25" s="606">
        <f t="shared" si="2"/>
        <v>2</v>
      </c>
      <c r="I25" s="607"/>
      <c r="J25" s="607"/>
      <c r="K25" s="608">
        <f t="shared" si="3"/>
        <v>0</v>
      </c>
      <c r="L25" s="603"/>
      <c r="M25" s="608">
        <f t="shared" si="4"/>
        <v>0</v>
      </c>
      <c r="N25" s="607"/>
      <c r="O25" s="607"/>
      <c r="P25" s="608">
        <f t="shared" si="5"/>
        <v>0</v>
      </c>
      <c r="Q25" s="603"/>
      <c r="R25" s="608">
        <f t="shared" si="6"/>
        <v>0</v>
      </c>
      <c r="S25" s="607"/>
      <c r="T25" s="607"/>
      <c r="U25" s="608">
        <f t="shared" si="7"/>
        <v>0</v>
      </c>
      <c r="V25" s="603"/>
      <c r="W25" s="608">
        <f t="shared" si="8"/>
        <v>0</v>
      </c>
      <c r="X25" s="607"/>
      <c r="Y25" s="607"/>
      <c r="Z25" s="608">
        <f t="shared" si="9"/>
        <v>0</v>
      </c>
      <c r="AA25" s="603"/>
      <c r="AB25" s="608">
        <f t="shared" si="10"/>
        <v>0</v>
      </c>
      <c r="AC25" s="607"/>
      <c r="AD25" s="607"/>
      <c r="AE25" s="608">
        <f t="shared" si="11"/>
        <v>0</v>
      </c>
      <c r="AF25" s="603"/>
      <c r="AG25" s="608">
        <f t="shared" si="12"/>
        <v>0</v>
      </c>
      <c r="AH25" s="607"/>
      <c r="AI25" s="607"/>
      <c r="AJ25" s="608">
        <f t="shared" si="13"/>
        <v>0</v>
      </c>
      <c r="AK25" s="603"/>
      <c r="AL25" s="608">
        <f t="shared" si="14"/>
        <v>0</v>
      </c>
      <c r="AM25" s="607"/>
      <c r="AN25" s="607"/>
      <c r="AO25" s="608">
        <f t="shared" si="15"/>
        <v>0</v>
      </c>
      <c r="AP25" s="603"/>
      <c r="AQ25" s="608">
        <f t="shared" si="16"/>
        <v>0</v>
      </c>
      <c r="AR25" s="609"/>
      <c r="AS25" s="610">
        <f>W25+R25+M25+AB25+AL25+AQ25</f>
        <v>0</v>
      </c>
      <c r="AT25" s="610">
        <f t="shared" si="17"/>
        <v>0</v>
      </c>
      <c r="AU25" s="608">
        <f t="shared" si="18"/>
        <v>0</v>
      </c>
      <c r="AV25" s="608">
        <f t="shared" si="19"/>
        <v>0</v>
      </c>
      <c r="BC25" s="6"/>
      <c r="BD25" s="6"/>
      <c r="BE25" s="6"/>
    </row>
    <row r="26" spans="1:57" ht="27" customHeight="1">
      <c r="A26" s="36"/>
      <c r="B26" s="814"/>
      <c r="C26" s="612">
        <f>COUNTA(C20:C25)</f>
        <v>0</v>
      </c>
      <c r="D26" s="612"/>
      <c r="E26" s="613">
        <f>SUM(E20:E25)</f>
        <v>0</v>
      </c>
      <c r="F26" s="614"/>
      <c r="G26" s="605"/>
      <c r="H26" s="606"/>
      <c r="I26" s="799" t="s">
        <v>32</v>
      </c>
      <c r="J26" s="799"/>
      <c r="K26" s="799"/>
      <c r="L26" s="799"/>
      <c r="M26" s="615">
        <f>SUM(M20:M25)</f>
        <v>0</v>
      </c>
      <c r="N26" s="799" t="s">
        <v>32</v>
      </c>
      <c r="O26" s="799"/>
      <c r="P26" s="799"/>
      <c r="Q26" s="799"/>
      <c r="R26" s="615">
        <f>SUM(R20:R25)</f>
        <v>0</v>
      </c>
      <c r="S26" s="799" t="s">
        <v>32</v>
      </c>
      <c r="T26" s="799"/>
      <c r="U26" s="799"/>
      <c r="V26" s="799"/>
      <c r="W26" s="615">
        <f>SUM(W20:W25)</f>
        <v>0</v>
      </c>
      <c r="X26" s="799" t="s">
        <v>32</v>
      </c>
      <c r="Y26" s="799"/>
      <c r="Z26" s="799"/>
      <c r="AA26" s="799"/>
      <c r="AB26" s="615">
        <f>SUM(AB20:AB25)</f>
        <v>0</v>
      </c>
      <c r="AC26" s="799" t="s">
        <v>32</v>
      </c>
      <c r="AD26" s="799"/>
      <c r="AE26" s="799"/>
      <c r="AF26" s="799"/>
      <c r="AG26" s="615">
        <f>SUM(AG20:AG25)</f>
        <v>0</v>
      </c>
      <c r="AH26" s="799" t="s">
        <v>32</v>
      </c>
      <c r="AI26" s="799"/>
      <c r="AJ26" s="799"/>
      <c r="AK26" s="799"/>
      <c r="AL26" s="615">
        <f>SUM(AL20:AL25)</f>
        <v>0</v>
      </c>
      <c r="AM26" s="807" t="s">
        <v>32</v>
      </c>
      <c r="AN26" s="808"/>
      <c r="AO26" s="808"/>
      <c r="AP26" s="809"/>
      <c r="AQ26" s="615">
        <f>SUM(AQ20:AQ25)</f>
        <v>0</v>
      </c>
      <c r="AR26" s="618"/>
      <c r="AS26" s="617">
        <f>SUM(AS20:AS25)</f>
        <v>0</v>
      </c>
      <c r="AT26" s="617">
        <f>SUM(AT20:AT25)</f>
        <v>0</v>
      </c>
      <c r="AU26" s="615">
        <f>SUM(AU20:AU25)</f>
        <v>0</v>
      </c>
      <c r="AV26" s="615">
        <f>SUM(AV20:AV25)</f>
        <v>0</v>
      </c>
      <c r="AZ26" s="52"/>
      <c r="BC26" s="6"/>
      <c r="BD26" s="6"/>
      <c r="BE26" s="6"/>
    </row>
    <row r="27" spans="1:57" ht="16.5" thickBot="1">
      <c r="A27" s="36"/>
      <c r="B27" s="37"/>
      <c r="G27" s="45"/>
      <c r="H27" s="46"/>
      <c r="I27" s="797"/>
      <c r="J27" s="798"/>
      <c r="K27" s="53"/>
      <c r="N27" s="797"/>
      <c r="O27" s="798"/>
      <c r="P27" s="53"/>
      <c r="S27" s="797"/>
      <c r="T27" s="798"/>
      <c r="U27" s="53"/>
      <c r="X27" s="797"/>
      <c r="Y27" s="798"/>
      <c r="Z27" s="53"/>
      <c r="AC27" s="797"/>
      <c r="AD27" s="798"/>
      <c r="AE27" s="53"/>
      <c r="AH27" s="797"/>
      <c r="AI27" s="798"/>
      <c r="AJ27" s="53"/>
      <c r="AM27" s="797"/>
      <c r="AN27" s="798"/>
      <c r="AO27" s="53"/>
      <c r="AR27" s="54"/>
      <c r="BC27" s="6"/>
      <c r="BD27" s="6"/>
      <c r="BE27" s="6"/>
    </row>
    <row r="28" spans="1:57" ht="78.75">
      <c r="A28" s="36"/>
      <c r="B28" s="37"/>
      <c r="C28" s="815" t="s">
        <v>84</v>
      </c>
      <c r="D28" s="816"/>
      <c r="E28" s="11" t="s">
        <v>131</v>
      </c>
      <c r="F28" s="48"/>
      <c r="G28" s="45"/>
      <c r="H28" s="46"/>
      <c r="I28" s="22" t="s">
        <v>41</v>
      </c>
      <c r="J28" s="23" t="s">
        <v>42</v>
      </c>
      <c r="K28" s="24" t="s">
        <v>127</v>
      </c>
      <c r="L28" s="25" t="s">
        <v>46</v>
      </c>
      <c r="M28" s="24" t="s">
        <v>47</v>
      </c>
      <c r="N28" s="22" t="s">
        <v>41</v>
      </c>
      <c r="O28" s="23" t="s">
        <v>42</v>
      </c>
      <c r="P28" s="24" t="s">
        <v>127</v>
      </c>
      <c r="Q28" s="25" t="s">
        <v>46</v>
      </c>
      <c r="R28" s="24" t="s">
        <v>47</v>
      </c>
      <c r="S28" s="22" t="s">
        <v>41</v>
      </c>
      <c r="T28" s="23" t="s">
        <v>42</v>
      </c>
      <c r="U28" s="24" t="s">
        <v>127</v>
      </c>
      <c r="V28" s="25" t="s">
        <v>46</v>
      </c>
      <c r="W28" s="24" t="s">
        <v>47</v>
      </c>
      <c r="X28" s="22" t="s">
        <v>41</v>
      </c>
      <c r="Y28" s="23" t="s">
        <v>42</v>
      </c>
      <c r="Z28" s="24" t="s">
        <v>127</v>
      </c>
      <c r="AA28" s="25" t="s">
        <v>46</v>
      </c>
      <c r="AB28" s="24" t="s">
        <v>47</v>
      </c>
      <c r="AC28" s="22" t="s">
        <v>41</v>
      </c>
      <c r="AD28" s="23" t="s">
        <v>42</v>
      </c>
      <c r="AE28" s="24" t="s">
        <v>127</v>
      </c>
      <c r="AF28" s="25" t="s">
        <v>46</v>
      </c>
      <c r="AG28" s="24" t="s">
        <v>47</v>
      </c>
      <c r="AH28" s="22" t="s">
        <v>41</v>
      </c>
      <c r="AI28" s="23" t="s">
        <v>42</v>
      </c>
      <c r="AJ28" s="24" t="s">
        <v>127</v>
      </c>
      <c r="AK28" s="25" t="s">
        <v>46</v>
      </c>
      <c r="AL28" s="24" t="s">
        <v>47</v>
      </c>
      <c r="AM28" s="22" t="s">
        <v>41</v>
      </c>
      <c r="AN28" s="23" t="s">
        <v>42</v>
      </c>
      <c r="AO28" s="24" t="s">
        <v>127</v>
      </c>
      <c r="AP28" s="25" t="s">
        <v>46</v>
      </c>
      <c r="AQ28" s="24" t="s">
        <v>47</v>
      </c>
      <c r="AR28" s="55"/>
      <c r="AS28" s="26" t="s">
        <v>71</v>
      </c>
      <c r="AT28" s="26" t="s">
        <v>128</v>
      </c>
      <c r="AU28" s="27" t="s">
        <v>129</v>
      </c>
      <c r="AV28" s="27" t="s">
        <v>130</v>
      </c>
      <c r="AY28" s="801">
        <f>AT35</f>
        <v>0</v>
      </c>
      <c r="AZ28" s="802"/>
      <c r="BC28" s="6"/>
      <c r="BD28" s="6"/>
      <c r="BE28" s="6"/>
    </row>
    <row r="29" spans="1:57" ht="24" customHeight="1" thickBot="1">
      <c r="A29" s="36">
        <f t="shared" ref="A29:A34" si="20">IF(D29="",0,1)</f>
        <v>0</v>
      </c>
      <c r="B29" s="814" t="s">
        <v>132</v>
      </c>
      <c r="C29" s="602"/>
      <c r="D29" s="602"/>
      <c r="E29" s="619"/>
      <c r="F29" s="620"/>
      <c r="G29" s="621">
        <f t="shared" ref="G29:G34" si="21">IF(J29="",0,1)</f>
        <v>0</v>
      </c>
      <c r="H29" s="622">
        <f t="shared" ref="H29:H34" si="22">IF(A29+G29=1,0,2)</f>
        <v>2</v>
      </c>
      <c r="I29" s="623"/>
      <c r="J29" s="623"/>
      <c r="K29" s="624">
        <f t="shared" ref="K29:K34" si="23">J29-I29</f>
        <v>0</v>
      </c>
      <c r="L29" s="625"/>
      <c r="M29" s="624">
        <f t="shared" ref="M29:M34" si="24">L29*K29</f>
        <v>0</v>
      </c>
      <c r="N29" s="623"/>
      <c r="O29" s="623"/>
      <c r="P29" s="624">
        <f t="shared" ref="P29:P34" si="25">O29-N29</f>
        <v>0</v>
      </c>
      <c r="Q29" s="625"/>
      <c r="R29" s="624">
        <f t="shared" ref="R29:R34" si="26">Q29*P29</f>
        <v>0</v>
      </c>
      <c r="S29" s="623"/>
      <c r="T29" s="623"/>
      <c r="U29" s="624">
        <f t="shared" ref="U29:U34" si="27">T29-S29</f>
        <v>0</v>
      </c>
      <c r="V29" s="625"/>
      <c r="W29" s="624">
        <f t="shared" ref="W29:W34" si="28">V29*U29</f>
        <v>0</v>
      </c>
      <c r="X29" s="623"/>
      <c r="Y29" s="623"/>
      <c r="Z29" s="624">
        <f t="shared" ref="Z29:Z34" si="29">Y29-X29</f>
        <v>0</v>
      </c>
      <c r="AA29" s="625"/>
      <c r="AB29" s="624">
        <f t="shared" ref="AB29:AB34" si="30">AA29*Z29</f>
        <v>0</v>
      </c>
      <c r="AC29" s="623"/>
      <c r="AD29" s="623"/>
      <c r="AE29" s="624">
        <f t="shared" ref="AE29:AE34" si="31">AD29-AC29</f>
        <v>0</v>
      </c>
      <c r="AF29" s="625"/>
      <c r="AG29" s="624">
        <f t="shared" ref="AG29:AG34" si="32">AF29*AE29</f>
        <v>0</v>
      </c>
      <c r="AH29" s="623"/>
      <c r="AI29" s="623"/>
      <c r="AJ29" s="624">
        <f t="shared" ref="AJ29:AJ34" si="33">AI29-AH29</f>
        <v>0</v>
      </c>
      <c r="AK29" s="625"/>
      <c r="AL29" s="624">
        <f t="shared" ref="AL29:AL34" si="34">AK29*AJ29</f>
        <v>0</v>
      </c>
      <c r="AM29" s="623"/>
      <c r="AN29" s="626"/>
      <c r="AO29" s="624">
        <f t="shared" ref="AO29:AO34" si="35">AN29-AM29</f>
        <v>0</v>
      </c>
      <c r="AP29" s="625"/>
      <c r="AQ29" s="624">
        <f t="shared" ref="AQ29:AQ34" si="36">AP29*AO29</f>
        <v>0</v>
      </c>
      <c r="AR29" s="627"/>
      <c r="AS29" s="628">
        <f>W29+R29+M29+AB29+AL29+AQ29+AG29</f>
        <v>0</v>
      </c>
      <c r="AT29" s="628">
        <f t="shared" ref="AT29:AT34" si="37">AS29*E29</f>
        <v>0</v>
      </c>
      <c r="AU29" s="624">
        <f t="shared" ref="AU29:AU34" si="38">P29+U29+K29+AE29+AJ29+AO29+Z29</f>
        <v>0</v>
      </c>
      <c r="AV29" s="624">
        <f t="shared" ref="AV29:AV34" si="39">AU29*E29</f>
        <v>0</v>
      </c>
      <c r="AY29" s="803"/>
      <c r="AZ29" s="804"/>
      <c r="BC29" s="6"/>
      <c r="BD29" s="6"/>
      <c r="BE29" s="6"/>
    </row>
    <row r="30" spans="1:57" ht="24" customHeight="1">
      <c r="A30" s="36">
        <f t="shared" si="20"/>
        <v>0</v>
      </c>
      <c r="B30" s="814"/>
      <c r="C30" s="629"/>
      <c r="D30" s="629"/>
      <c r="E30" s="619"/>
      <c r="F30" s="620"/>
      <c r="G30" s="621">
        <f t="shared" si="21"/>
        <v>0</v>
      </c>
      <c r="H30" s="622">
        <f t="shared" si="22"/>
        <v>2</v>
      </c>
      <c r="I30" s="623"/>
      <c r="J30" s="623"/>
      <c r="K30" s="624">
        <f t="shared" si="23"/>
        <v>0</v>
      </c>
      <c r="L30" s="625"/>
      <c r="M30" s="624">
        <f t="shared" si="24"/>
        <v>0</v>
      </c>
      <c r="N30" s="623"/>
      <c r="O30" s="623"/>
      <c r="P30" s="624">
        <f t="shared" si="25"/>
        <v>0</v>
      </c>
      <c r="Q30" s="625"/>
      <c r="R30" s="624">
        <f t="shared" si="26"/>
        <v>0</v>
      </c>
      <c r="S30" s="623"/>
      <c r="T30" s="623"/>
      <c r="U30" s="624">
        <f t="shared" si="27"/>
        <v>0</v>
      </c>
      <c r="V30" s="625"/>
      <c r="W30" s="624">
        <f t="shared" si="28"/>
        <v>0</v>
      </c>
      <c r="X30" s="623"/>
      <c r="Y30" s="623"/>
      <c r="Z30" s="624">
        <f t="shared" si="29"/>
        <v>0</v>
      </c>
      <c r="AA30" s="625"/>
      <c r="AB30" s="624">
        <f t="shared" si="30"/>
        <v>0</v>
      </c>
      <c r="AC30" s="623"/>
      <c r="AD30" s="623"/>
      <c r="AE30" s="624">
        <f t="shared" si="31"/>
        <v>0</v>
      </c>
      <c r="AF30" s="625"/>
      <c r="AG30" s="624">
        <f t="shared" si="32"/>
        <v>0</v>
      </c>
      <c r="AH30" s="623"/>
      <c r="AI30" s="623"/>
      <c r="AJ30" s="624">
        <f t="shared" si="33"/>
        <v>0</v>
      </c>
      <c r="AK30" s="625"/>
      <c r="AL30" s="624">
        <f t="shared" si="34"/>
        <v>0</v>
      </c>
      <c r="AM30" s="623"/>
      <c r="AN30" s="626"/>
      <c r="AO30" s="624">
        <f t="shared" si="35"/>
        <v>0</v>
      </c>
      <c r="AP30" s="625"/>
      <c r="AQ30" s="624">
        <f t="shared" si="36"/>
        <v>0</v>
      </c>
      <c r="AR30" s="627"/>
      <c r="AS30" s="628">
        <f>W30+R30+M30+AB30+AL30+AQ30+AG30</f>
        <v>0</v>
      </c>
      <c r="AT30" s="628">
        <f t="shared" si="37"/>
        <v>0</v>
      </c>
      <c r="AU30" s="624">
        <f t="shared" si="38"/>
        <v>0</v>
      </c>
      <c r="AV30" s="624">
        <f t="shared" si="39"/>
        <v>0</v>
      </c>
      <c r="BC30" s="6"/>
      <c r="BD30" s="6"/>
      <c r="BE30" s="6"/>
    </row>
    <row r="31" spans="1:57" ht="24" customHeight="1">
      <c r="A31" s="36">
        <f t="shared" si="20"/>
        <v>0</v>
      </c>
      <c r="B31" s="814"/>
      <c r="C31" s="629"/>
      <c r="D31" s="629"/>
      <c r="E31" s="619"/>
      <c r="F31" s="630"/>
      <c r="G31" s="621">
        <f t="shared" si="21"/>
        <v>0</v>
      </c>
      <c r="H31" s="622">
        <f t="shared" si="22"/>
        <v>2</v>
      </c>
      <c r="I31" s="623"/>
      <c r="J31" s="623"/>
      <c r="K31" s="624">
        <f t="shared" si="23"/>
        <v>0</v>
      </c>
      <c r="L31" s="625"/>
      <c r="M31" s="624">
        <f t="shared" si="24"/>
        <v>0</v>
      </c>
      <c r="N31" s="623"/>
      <c r="O31" s="626"/>
      <c r="P31" s="624">
        <f t="shared" si="25"/>
        <v>0</v>
      </c>
      <c r="Q31" s="625"/>
      <c r="R31" s="624">
        <f t="shared" si="26"/>
        <v>0</v>
      </c>
      <c r="S31" s="623"/>
      <c r="T31" s="626"/>
      <c r="U31" s="624">
        <f t="shared" si="27"/>
        <v>0</v>
      </c>
      <c r="V31" s="625"/>
      <c r="W31" s="624">
        <f t="shared" si="28"/>
        <v>0</v>
      </c>
      <c r="X31" s="623"/>
      <c r="Y31" s="626"/>
      <c r="Z31" s="624">
        <f t="shared" si="29"/>
        <v>0</v>
      </c>
      <c r="AA31" s="625"/>
      <c r="AB31" s="624">
        <f t="shared" si="30"/>
        <v>0</v>
      </c>
      <c r="AC31" s="623"/>
      <c r="AD31" s="626"/>
      <c r="AE31" s="624">
        <f t="shared" si="31"/>
        <v>0</v>
      </c>
      <c r="AF31" s="625"/>
      <c r="AG31" s="624">
        <f t="shared" si="32"/>
        <v>0</v>
      </c>
      <c r="AH31" s="623"/>
      <c r="AI31" s="626"/>
      <c r="AJ31" s="624">
        <f t="shared" si="33"/>
        <v>0</v>
      </c>
      <c r="AK31" s="625"/>
      <c r="AL31" s="624">
        <f t="shared" si="34"/>
        <v>0</v>
      </c>
      <c r="AM31" s="623"/>
      <c r="AN31" s="626"/>
      <c r="AO31" s="624">
        <f t="shared" si="35"/>
        <v>0</v>
      </c>
      <c r="AP31" s="625"/>
      <c r="AQ31" s="624">
        <f t="shared" si="36"/>
        <v>0</v>
      </c>
      <c r="AR31" s="627"/>
      <c r="AS31" s="628">
        <f>W31+R31+M31+AB31+AL31+AQ31+AG31</f>
        <v>0</v>
      </c>
      <c r="AT31" s="628">
        <f t="shared" si="37"/>
        <v>0</v>
      </c>
      <c r="AU31" s="624">
        <f t="shared" si="38"/>
        <v>0</v>
      </c>
      <c r="AV31" s="624">
        <f t="shared" si="39"/>
        <v>0</v>
      </c>
      <c r="AW31" s="652">
        <f>IF(E35&gt;0,AV35/E35,0)</f>
        <v>0</v>
      </c>
      <c r="BC31" s="6"/>
      <c r="BD31" s="6"/>
      <c r="BE31" s="6"/>
    </row>
    <row r="32" spans="1:57" ht="24" customHeight="1">
      <c r="A32" s="36">
        <f t="shared" si="20"/>
        <v>0</v>
      </c>
      <c r="B32" s="814"/>
      <c r="C32" s="629"/>
      <c r="D32" s="629"/>
      <c r="E32" s="619"/>
      <c r="F32" s="620"/>
      <c r="G32" s="621">
        <f t="shared" si="21"/>
        <v>0</v>
      </c>
      <c r="H32" s="622">
        <f t="shared" si="22"/>
        <v>2</v>
      </c>
      <c r="I32" s="623"/>
      <c r="J32" s="623"/>
      <c r="K32" s="624">
        <f t="shared" si="23"/>
        <v>0</v>
      </c>
      <c r="L32" s="625"/>
      <c r="M32" s="624">
        <f t="shared" si="24"/>
        <v>0</v>
      </c>
      <c r="N32" s="623"/>
      <c r="O32" s="626"/>
      <c r="P32" s="624">
        <f t="shared" si="25"/>
        <v>0</v>
      </c>
      <c r="Q32" s="625"/>
      <c r="R32" s="624">
        <f t="shared" si="26"/>
        <v>0</v>
      </c>
      <c r="S32" s="623"/>
      <c r="T32" s="626"/>
      <c r="U32" s="624">
        <f t="shared" si="27"/>
        <v>0</v>
      </c>
      <c r="V32" s="625"/>
      <c r="W32" s="624">
        <f t="shared" si="28"/>
        <v>0</v>
      </c>
      <c r="X32" s="623"/>
      <c r="Y32" s="626"/>
      <c r="Z32" s="624">
        <f t="shared" si="29"/>
        <v>0</v>
      </c>
      <c r="AA32" s="625"/>
      <c r="AB32" s="624">
        <f t="shared" si="30"/>
        <v>0</v>
      </c>
      <c r="AC32" s="623"/>
      <c r="AD32" s="626"/>
      <c r="AE32" s="624">
        <f t="shared" si="31"/>
        <v>0</v>
      </c>
      <c r="AF32" s="625"/>
      <c r="AG32" s="624">
        <f t="shared" si="32"/>
        <v>0</v>
      </c>
      <c r="AH32" s="623"/>
      <c r="AI32" s="626"/>
      <c r="AJ32" s="624">
        <f t="shared" si="33"/>
        <v>0</v>
      </c>
      <c r="AK32" s="625"/>
      <c r="AL32" s="624">
        <f t="shared" si="34"/>
        <v>0</v>
      </c>
      <c r="AM32" s="623"/>
      <c r="AN32" s="626"/>
      <c r="AO32" s="624">
        <f t="shared" si="35"/>
        <v>0</v>
      </c>
      <c r="AP32" s="625"/>
      <c r="AQ32" s="624">
        <f t="shared" si="36"/>
        <v>0</v>
      </c>
      <c r="AR32" s="627"/>
      <c r="AS32" s="628">
        <f>W32+R32+M32+AB32+AL32+AQ32+AG32</f>
        <v>0</v>
      </c>
      <c r="AT32" s="628">
        <f t="shared" si="37"/>
        <v>0</v>
      </c>
      <c r="AU32" s="624">
        <f t="shared" si="38"/>
        <v>0</v>
      </c>
      <c r="AV32" s="624">
        <f t="shared" si="39"/>
        <v>0</v>
      </c>
      <c r="BC32" s="6"/>
      <c r="BD32" s="6"/>
      <c r="BE32" s="6"/>
    </row>
    <row r="33" spans="1:57" ht="24" customHeight="1">
      <c r="A33" s="36">
        <f t="shared" si="20"/>
        <v>0</v>
      </c>
      <c r="B33" s="814"/>
      <c r="C33" s="629"/>
      <c r="D33" s="629"/>
      <c r="E33" s="619"/>
      <c r="F33" s="631"/>
      <c r="G33" s="621">
        <f t="shared" si="21"/>
        <v>0</v>
      </c>
      <c r="H33" s="622">
        <f t="shared" si="22"/>
        <v>2</v>
      </c>
      <c r="I33" s="632"/>
      <c r="J33" s="623"/>
      <c r="K33" s="624">
        <f t="shared" si="23"/>
        <v>0</v>
      </c>
      <c r="L33" s="625"/>
      <c r="M33" s="624">
        <f t="shared" si="24"/>
        <v>0</v>
      </c>
      <c r="N33" s="623"/>
      <c r="O33" s="626"/>
      <c r="P33" s="624">
        <f t="shared" si="25"/>
        <v>0</v>
      </c>
      <c r="Q33" s="625"/>
      <c r="R33" s="624">
        <f t="shared" si="26"/>
        <v>0</v>
      </c>
      <c r="S33" s="623"/>
      <c r="T33" s="626"/>
      <c r="U33" s="624">
        <f t="shared" si="27"/>
        <v>0</v>
      </c>
      <c r="V33" s="625"/>
      <c r="W33" s="624">
        <f t="shared" si="28"/>
        <v>0</v>
      </c>
      <c r="X33" s="623"/>
      <c r="Y33" s="626"/>
      <c r="Z33" s="624">
        <f t="shared" si="29"/>
        <v>0</v>
      </c>
      <c r="AA33" s="625"/>
      <c r="AB33" s="624">
        <f t="shared" si="30"/>
        <v>0</v>
      </c>
      <c r="AC33" s="623"/>
      <c r="AD33" s="626"/>
      <c r="AE33" s="624">
        <f t="shared" si="31"/>
        <v>0</v>
      </c>
      <c r="AF33" s="625"/>
      <c r="AG33" s="624">
        <f t="shared" si="32"/>
        <v>0</v>
      </c>
      <c r="AH33" s="623"/>
      <c r="AI33" s="626"/>
      <c r="AJ33" s="624">
        <f t="shared" si="33"/>
        <v>0</v>
      </c>
      <c r="AK33" s="625"/>
      <c r="AL33" s="624">
        <f t="shared" si="34"/>
        <v>0</v>
      </c>
      <c r="AM33" s="623"/>
      <c r="AN33" s="626"/>
      <c r="AO33" s="624">
        <f t="shared" si="35"/>
        <v>0</v>
      </c>
      <c r="AP33" s="625"/>
      <c r="AQ33" s="624">
        <f t="shared" si="36"/>
        <v>0</v>
      </c>
      <c r="AR33" s="627"/>
      <c r="AS33" s="628">
        <f>W33+R33+M33+AB33+AL33+AQ33+AG33</f>
        <v>0</v>
      </c>
      <c r="AT33" s="628">
        <f t="shared" si="37"/>
        <v>0</v>
      </c>
      <c r="AU33" s="624">
        <f t="shared" si="38"/>
        <v>0</v>
      </c>
      <c r="AV33" s="624">
        <f t="shared" si="39"/>
        <v>0</v>
      </c>
      <c r="BC33" s="6"/>
      <c r="BD33" s="6"/>
      <c r="BE33" s="6"/>
    </row>
    <row r="34" spans="1:57" ht="24" customHeight="1">
      <c r="A34" s="36">
        <f t="shared" si="20"/>
        <v>0</v>
      </c>
      <c r="B34" s="814"/>
      <c r="C34" s="629"/>
      <c r="D34" s="629"/>
      <c r="E34" s="619"/>
      <c r="F34" s="631"/>
      <c r="G34" s="621">
        <f t="shared" si="21"/>
        <v>0</v>
      </c>
      <c r="H34" s="622">
        <f t="shared" si="22"/>
        <v>2</v>
      </c>
      <c r="I34" s="633"/>
      <c r="J34" s="623"/>
      <c r="K34" s="624">
        <f t="shared" si="23"/>
        <v>0</v>
      </c>
      <c r="L34" s="625"/>
      <c r="M34" s="624">
        <f t="shared" si="24"/>
        <v>0</v>
      </c>
      <c r="N34" s="634"/>
      <c r="O34" s="626"/>
      <c r="P34" s="624">
        <f t="shared" si="25"/>
        <v>0</v>
      </c>
      <c r="Q34" s="625"/>
      <c r="R34" s="624">
        <f t="shared" si="26"/>
        <v>0</v>
      </c>
      <c r="S34" s="634"/>
      <c r="T34" s="626"/>
      <c r="U34" s="624">
        <f t="shared" si="27"/>
        <v>0</v>
      </c>
      <c r="V34" s="625"/>
      <c r="W34" s="624">
        <f t="shared" si="28"/>
        <v>0</v>
      </c>
      <c r="X34" s="634"/>
      <c r="Y34" s="626"/>
      <c r="Z34" s="624">
        <f t="shared" si="29"/>
        <v>0</v>
      </c>
      <c r="AA34" s="625"/>
      <c r="AB34" s="624">
        <f t="shared" si="30"/>
        <v>0</v>
      </c>
      <c r="AC34" s="634"/>
      <c r="AD34" s="626"/>
      <c r="AE34" s="624">
        <f t="shared" si="31"/>
        <v>0</v>
      </c>
      <c r="AF34" s="625"/>
      <c r="AG34" s="624">
        <f t="shared" si="32"/>
        <v>0</v>
      </c>
      <c r="AH34" s="634"/>
      <c r="AI34" s="626"/>
      <c r="AJ34" s="624">
        <f t="shared" si="33"/>
        <v>0</v>
      </c>
      <c r="AK34" s="625"/>
      <c r="AL34" s="624">
        <f t="shared" si="34"/>
        <v>0</v>
      </c>
      <c r="AM34" s="634"/>
      <c r="AN34" s="626"/>
      <c r="AO34" s="624">
        <f t="shared" si="35"/>
        <v>0</v>
      </c>
      <c r="AP34" s="625"/>
      <c r="AQ34" s="624">
        <f t="shared" si="36"/>
        <v>0</v>
      </c>
      <c r="AR34" s="627"/>
      <c r="AS34" s="628">
        <f>W34+R34+M34+AB34+AL34+AQ34</f>
        <v>0</v>
      </c>
      <c r="AT34" s="628">
        <f t="shared" si="37"/>
        <v>0</v>
      </c>
      <c r="AU34" s="624">
        <f t="shared" si="38"/>
        <v>0</v>
      </c>
      <c r="AV34" s="624">
        <f t="shared" si="39"/>
        <v>0</v>
      </c>
      <c r="BC34" s="6"/>
      <c r="BD34" s="6"/>
      <c r="BE34" s="6"/>
    </row>
    <row r="35" spans="1:57" ht="27" customHeight="1">
      <c r="A35" s="36"/>
      <c r="B35" s="814"/>
      <c r="C35" s="635">
        <f>COUNTA(C29:C34)</f>
        <v>0</v>
      </c>
      <c r="D35" s="635"/>
      <c r="E35" s="613">
        <f>SUM(E29:E34)</f>
        <v>0</v>
      </c>
      <c r="F35" s="636"/>
      <c r="G35" s="621"/>
      <c r="H35" s="622"/>
      <c r="I35" s="794" t="s">
        <v>32</v>
      </c>
      <c r="J35" s="795"/>
      <c r="K35" s="795"/>
      <c r="L35" s="796"/>
      <c r="M35" s="640">
        <f>SUM(M29:M34)</f>
        <v>0</v>
      </c>
      <c r="N35" s="794" t="s">
        <v>32</v>
      </c>
      <c r="O35" s="795"/>
      <c r="P35" s="795"/>
      <c r="Q35" s="796"/>
      <c r="R35" s="640">
        <f>SUM(R29:R34)</f>
        <v>0</v>
      </c>
      <c r="S35" s="794" t="s">
        <v>32</v>
      </c>
      <c r="T35" s="795"/>
      <c r="U35" s="795"/>
      <c r="V35" s="796"/>
      <c r="W35" s="640">
        <f>SUM(W29:W34)</f>
        <v>0</v>
      </c>
      <c r="X35" s="794" t="s">
        <v>32</v>
      </c>
      <c r="Y35" s="795"/>
      <c r="Z35" s="795"/>
      <c r="AA35" s="796"/>
      <c r="AB35" s="640">
        <f>SUM(AB29:AB34)</f>
        <v>0</v>
      </c>
      <c r="AC35" s="794" t="s">
        <v>32</v>
      </c>
      <c r="AD35" s="795"/>
      <c r="AE35" s="795"/>
      <c r="AF35" s="796"/>
      <c r="AG35" s="640">
        <f>SUM(AG29:AG34)</f>
        <v>0</v>
      </c>
      <c r="AH35" s="794" t="s">
        <v>32</v>
      </c>
      <c r="AI35" s="795"/>
      <c r="AJ35" s="795"/>
      <c r="AK35" s="796"/>
      <c r="AL35" s="640">
        <f>SUM(AL29:AL34)</f>
        <v>0</v>
      </c>
      <c r="AM35" s="794" t="s">
        <v>32</v>
      </c>
      <c r="AN35" s="805"/>
      <c r="AO35" s="805"/>
      <c r="AP35" s="806"/>
      <c r="AQ35" s="640">
        <f>SUM(AQ29:AQ34)</f>
        <v>0</v>
      </c>
      <c r="AR35" s="641"/>
      <c r="AS35" s="639">
        <f>SUM(AS29:AS34)</f>
        <v>0</v>
      </c>
      <c r="AT35" s="639">
        <f>SUM(AT29:AT34)</f>
        <v>0</v>
      </c>
      <c r="AU35" s="640">
        <f>SUM(AU29:AU34)</f>
        <v>0</v>
      </c>
      <c r="AV35" s="640">
        <f>SUM(AV29:AV34)</f>
        <v>0</v>
      </c>
      <c r="AZ35" s="52"/>
      <c r="BC35" s="6"/>
      <c r="BD35" s="6"/>
      <c r="BE35" s="6"/>
    </row>
    <row r="36" spans="1:57" ht="16.5" thickBot="1">
      <c r="A36" s="36"/>
      <c r="B36" s="37"/>
      <c r="G36" s="45"/>
      <c r="H36" s="46"/>
      <c r="I36" s="821"/>
      <c r="J36" s="822"/>
      <c r="K36" s="53"/>
      <c r="N36" s="821"/>
      <c r="O36" s="822"/>
      <c r="P36" s="53"/>
      <c r="S36" s="821"/>
      <c r="T36" s="822"/>
      <c r="U36" s="53"/>
      <c r="X36" s="821"/>
      <c r="Y36" s="822"/>
      <c r="Z36" s="53"/>
      <c r="AC36" s="821"/>
      <c r="AD36" s="822"/>
      <c r="AE36" s="53"/>
      <c r="AH36" s="821"/>
      <c r="AI36" s="822"/>
      <c r="AJ36" s="53"/>
      <c r="AM36" s="821"/>
      <c r="AN36" s="822"/>
      <c r="AO36" s="53"/>
      <c r="AR36" s="54"/>
      <c r="BC36" s="6"/>
      <c r="BD36" s="6"/>
      <c r="BE36" s="6"/>
    </row>
    <row r="37" spans="1:57" ht="78.75" customHeight="1">
      <c r="A37" s="36"/>
      <c r="B37" s="37"/>
      <c r="C37" s="815" t="s">
        <v>50</v>
      </c>
      <c r="D37" s="816"/>
      <c r="E37" s="11" t="s">
        <v>131</v>
      </c>
      <c r="F37" s="48"/>
      <c r="G37" s="45"/>
      <c r="H37" s="46"/>
      <c r="I37" s="22" t="s">
        <v>41</v>
      </c>
      <c r="J37" s="23" t="s">
        <v>42</v>
      </c>
      <c r="K37" s="24" t="s">
        <v>127</v>
      </c>
      <c r="L37" s="25" t="s">
        <v>46</v>
      </c>
      <c r="M37" s="24" t="s">
        <v>47</v>
      </c>
      <c r="N37" s="22" t="s">
        <v>41</v>
      </c>
      <c r="O37" s="23" t="s">
        <v>42</v>
      </c>
      <c r="P37" s="24" t="s">
        <v>127</v>
      </c>
      <c r="Q37" s="25" t="s">
        <v>46</v>
      </c>
      <c r="R37" s="24" t="s">
        <v>47</v>
      </c>
      <c r="S37" s="22" t="s">
        <v>41</v>
      </c>
      <c r="T37" s="23" t="s">
        <v>42</v>
      </c>
      <c r="U37" s="24" t="s">
        <v>127</v>
      </c>
      <c r="V37" s="25" t="s">
        <v>46</v>
      </c>
      <c r="W37" s="24" t="s">
        <v>47</v>
      </c>
      <c r="X37" s="22" t="s">
        <v>41</v>
      </c>
      <c r="Y37" s="23" t="s">
        <v>42</v>
      </c>
      <c r="Z37" s="24" t="s">
        <v>127</v>
      </c>
      <c r="AA37" s="25" t="s">
        <v>46</v>
      </c>
      <c r="AB37" s="24" t="s">
        <v>47</v>
      </c>
      <c r="AC37" s="22" t="s">
        <v>41</v>
      </c>
      <c r="AD37" s="23" t="s">
        <v>42</v>
      </c>
      <c r="AE37" s="24" t="s">
        <v>127</v>
      </c>
      <c r="AF37" s="25" t="s">
        <v>46</v>
      </c>
      <c r="AG37" s="24" t="s">
        <v>47</v>
      </c>
      <c r="AH37" s="22" t="s">
        <v>41</v>
      </c>
      <c r="AI37" s="23" t="s">
        <v>42</v>
      </c>
      <c r="AJ37" s="24" t="s">
        <v>127</v>
      </c>
      <c r="AK37" s="25" t="s">
        <v>46</v>
      </c>
      <c r="AL37" s="24" t="s">
        <v>47</v>
      </c>
      <c r="AM37" s="22" t="s">
        <v>41</v>
      </c>
      <c r="AN37" s="23" t="s">
        <v>42</v>
      </c>
      <c r="AO37" s="24" t="s">
        <v>127</v>
      </c>
      <c r="AP37" s="25" t="s">
        <v>46</v>
      </c>
      <c r="AQ37" s="24" t="s">
        <v>47</v>
      </c>
      <c r="AR37" s="55"/>
      <c r="AS37" s="26" t="s">
        <v>71</v>
      </c>
      <c r="AT37" s="26" t="s">
        <v>128</v>
      </c>
      <c r="AU37" s="27" t="s">
        <v>129</v>
      </c>
      <c r="AV37" s="27" t="s">
        <v>130</v>
      </c>
      <c r="AY37" s="801">
        <f>AT44</f>
        <v>0</v>
      </c>
      <c r="AZ37" s="802"/>
      <c r="BC37" s="810" t="s">
        <v>359</v>
      </c>
      <c r="BD37" s="811"/>
      <c r="BE37" s="811"/>
    </row>
    <row r="38" spans="1:57" ht="24" customHeight="1" thickBot="1">
      <c r="A38" s="36">
        <f t="shared" ref="A38:A45" si="40">IF(D38="",0,1)</f>
        <v>0</v>
      </c>
      <c r="B38" s="814" t="s">
        <v>132</v>
      </c>
      <c r="C38" s="602"/>
      <c r="D38" s="602"/>
      <c r="E38" s="619"/>
      <c r="F38" s="631"/>
      <c r="G38" s="621">
        <f>IF(J38="",0,1)</f>
        <v>0</v>
      </c>
      <c r="H38" s="622">
        <f t="shared" ref="H38:H43" si="41">IF(A38+G38=1,0,2)</f>
        <v>2</v>
      </c>
      <c r="I38" s="623"/>
      <c r="J38" s="623"/>
      <c r="K38" s="624">
        <f t="shared" ref="K38:K43" si="42">J38-I38</f>
        <v>0</v>
      </c>
      <c r="L38" s="625"/>
      <c r="M38" s="624">
        <f t="shared" ref="M38:M43" si="43">L38*K38</f>
        <v>0</v>
      </c>
      <c r="N38" s="623"/>
      <c r="O38" s="623"/>
      <c r="P38" s="624">
        <f t="shared" ref="P38:P43" si="44">O38-N38</f>
        <v>0</v>
      </c>
      <c r="Q38" s="625"/>
      <c r="R38" s="624">
        <f t="shared" ref="R38:R43" si="45">Q38*P38</f>
        <v>0</v>
      </c>
      <c r="S38" s="623"/>
      <c r="T38" s="623"/>
      <c r="U38" s="624">
        <f t="shared" ref="U38:U43" si="46">T38-S38</f>
        <v>0</v>
      </c>
      <c r="V38" s="625"/>
      <c r="W38" s="624">
        <f t="shared" ref="W38:W43" si="47">V38*U38</f>
        <v>0</v>
      </c>
      <c r="X38" s="623"/>
      <c r="Y38" s="623"/>
      <c r="Z38" s="624">
        <f t="shared" ref="Z38:Z43" si="48">Y38-X38</f>
        <v>0</v>
      </c>
      <c r="AA38" s="625"/>
      <c r="AB38" s="624">
        <f t="shared" ref="AB38:AB43" si="49">AA38*Z38</f>
        <v>0</v>
      </c>
      <c r="AC38" s="623"/>
      <c r="AD38" s="623"/>
      <c r="AE38" s="624">
        <f t="shared" ref="AE38:AE43" si="50">AD38-AC38</f>
        <v>0</v>
      </c>
      <c r="AF38" s="625"/>
      <c r="AG38" s="624">
        <f t="shared" ref="AG38:AG43" si="51">AF38*AE38</f>
        <v>0</v>
      </c>
      <c r="AH38" s="623"/>
      <c r="AI38" s="623"/>
      <c r="AJ38" s="624">
        <f t="shared" ref="AJ38:AJ43" si="52">AI38-AH38</f>
        <v>0</v>
      </c>
      <c r="AK38" s="625"/>
      <c r="AL38" s="642">
        <f t="shared" ref="AL38:AL43" si="53">AK38*AJ38</f>
        <v>0</v>
      </c>
      <c r="AM38" s="623"/>
      <c r="AN38" s="626"/>
      <c r="AO38" s="624">
        <f t="shared" ref="AO38:AO43" si="54">AN38-AM38</f>
        <v>0</v>
      </c>
      <c r="AP38" s="625"/>
      <c r="AQ38" s="642">
        <f t="shared" ref="AQ38:AQ43" si="55">AP38*AO38</f>
        <v>0</v>
      </c>
      <c r="AR38" s="627"/>
      <c r="AS38" s="628">
        <f>W38+R38+M38+AB38+AL38+AQ38+AG38</f>
        <v>0</v>
      </c>
      <c r="AT38" s="628">
        <f t="shared" ref="AT38:AT43" si="56">AS38*E38</f>
        <v>0</v>
      </c>
      <c r="AU38" s="624">
        <f t="shared" ref="AU38:AU43" si="57">P38+U38+K38+AE38+AJ38+AO38+Z38</f>
        <v>0</v>
      </c>
      <c r="AV38" s="624">
        <f t="shared" ref="AV38:AV43" si="58">AU38*E38</f>
        <v>0</v>
      </c>
      <c r="AY38" s="803"/>
      <c r="AZ38" s="804"/>
      <c r="BC38" s="811"/>
      <c r="BD38" s="811"/>
      <c r="BE38" s="811"/>
    </row>
    <row r="39" spans="1:57" ht="24" customHeight="1">
      <c r="A39" s="36">
        <f t="shared" si="40"/>
        <v>0</v>
      </c>
      <c r="B39" s="814"/>
      <c r="C39" s="629"/>
      <c r="D39" s="629"/>
      <c r="E39" s="619"/>
      <c r="F39" s="643"/>
      <c r="G39" s="621">
        <f>IF(J39="",0,1)</f>
        <v>0</v>
      </c>
      <c r="H39" s="622">
        <f t="shared" si="41"/>
        <v>2</v>
      </c>
      <c r="I39" s="623"/>
      <c r="J39" s="623"/>
      <c r="K39" s="624">
        <f t="shared" si="42"/>
        <v>0</v>
      </c>
      <c r="L39" s="625"/>
      <c r="M39" s="624">
        <f t="shared" si="43"/>
        <v>0</v>
      </c>
      <c r="N39" s="623"/>
      <c r="O39" s="623"/>
      <c r="P39" s="624">
        <f t="shared" si="44"/>
        <v>0</v>
      </c>
      <c r="Q39" s="625"/>
      <c r="R39" s="624">
        <f t="shared" si="45"/>
        <v>0</v>
      </c>
      <c r="S39" s="623"/>
      <c r="T39" s="623"/>
      <c r="U39" s="624">
        <f t="shared" si="46"/>
        <v>0</v>
      </c>
      <c r="V39" s="625"/>
      <c r="W39" s="642">
        <f t="shared" si="47"/>
        <v>0</v>
      </c>
      <c r="X39" s="623"/>
      <c r="Y39" s="623"/>
      <c r="Z39" s="624">
        <f t="shared" si="48"/>
        <v>0</v>
      </c>
      <c r="AA39" s="625"/>
      <c r="AB39" s="642">
        <f t="shared" si="49"/>
        <v>0</v>
      </c>
      <c r="AC39" s="623"/>
      <c r="AD39" s="623"/>
      <c r="AE39" s="624">
        <f t="shared" si="50"/>
        <v>0</v>
      </c>
      <c r="AF39" s="625"/>
      <c r="AG39" s="642">
        <f t="shared" si="51"/>
        <v>0</v>
      </c>
      <c r="AH39" s="623"/>
      <c r="AI39" s="623"/>
      <c r="AJ39" s="624">
        <f t="shared" si="52"/>
        <v>0</v>
      </c>
      <c r="AK39" s="625"/>
      <c r="AL39" s="642">
        <f t="shared" si="53"/>
        <v>0</v>
      </c>
      <c r="AM39" s="623"/>
      <c r="AN39" s="626"/>
      <c r="AO39" s="624">
        <f t="shared" si="54"/>
        <v>0</v>
      </c>
      <c r="AP39" s="625"/>
      <c r="AQ39" s="642">
        <f t="shared" si="55"/>
        <v>0</v>
      </c>
      <c r="AR39" s="627"/>
      <c r="AS39" s="628">
        <f>W39+R39+M39+AB39+AL39+AQ39+AG39</f>
        <v>0</v>
      </c>
      <c r="AT39" s="628">
        <f t="shared" si="56"/>
        <v>0</v>
      </c>
      <c r="AU39" s="624">
        <f t="shared" si="57"/>
        <v>0</v>
      </c>
      <c r="AV39" s="624">
        <f t="shared" si="58"/>
        <v>0</v>
      </c>
      <c r="BC39" s="811"/>
      <c r="BD39" s="811"/>
      <c r="BE39" s="811"/>
    </row>
    <row r="40" spans="1:57" ht="24" customHeight="1">
      <c r="A40" s="36">
        <f t="shared" si="40"/>
        <v>0</v>
      </c>
      <c r="B40" s="814"/>
      <c r="C40" s="629"/>
      <c r="D40" s="629"/>
      <c r="E40" s="619"/>
      <c r="F40" s="631"/>
      <c r="G40" s="621">
        <f>IF(J40="",0,1)</f>
        <v>0</v>
      </c>
      <c r="H40" s="622">
        <f t="shared" si="41"/>
        <v>2</v>
      </c>
      <c r="I40" s="623"/>
      <c r="J40" s="623"/>
      <c r="K40" s="624">
        <f t="shared" si="42"/>
        <v>0</v>
      </c>
      <c r="L40" s="625"/>
      <c r="M40" s="624">
        <f t="shared" si="43"/>
        <v>0</v>
      </c>
      <c r="N40" s="623"/>
      <c r="O40" s="626"/>
      <c r="P40" s="624">
        <f t="shared" si="44"/>
        <v>0</v>
      </c>
      <c r="Q40" s="625"/>
      <c r="R40" s="624">
        <f t="shared" si="45"/>
        <v>0</v>
      </c>
      <c r="S40" s="623"/>
      <c r="T40" s="626"/>
      <c r="U40" s="624">
        <f t="shared" si="46"/>
        <v>0</v>
      </c>
      <c r="V40" s="625"/>
      <c r="W40" s="642">
        <f t="shared" si="47"/>
        <v>0</v>
      </c>
      <c r="X40" s="623"/>
      <c r="Y40" s="626"/>
      <c r="Z40" s="624">
        <f t="shared" si="48"/>
        <v>0</v>
      </c>
      <c r="AA40" s="625"/>
      <c r="AB40" s="642">
        <f t="shared" si="49"/>
        <v>0</v>
      </c>
      <c r="AC40" s="623"/>
      <c r="AD40" s="626"/>
      <c r="AE40" s="624">
        <f t="shared" si="50"/>
        <v>0</v>
      </c>
      <c r="AF40" s="625"/>
      <c r="AG40" s="642">
        <f t="shared" si="51"/>
        <v>0</v>
      </c>
      <c r="AH40" s="623"/>
      <c r="AI40" s="626"/>
      <c r="AJ40" s="624">
        <f t="shared" si="52"/>
        <v>0</v>
      </c>
      <c r="AK40" s="625"/>
      <c r="AL40" s="642">
        <f t="shared" si="53"/>
        <v>0</v>
      </c>
      <c r="AM40" s="623"/>
      <c r="AN40" s="626"/>
      <c r="AO40" s="624">
        <f t="shared" si="54"/>
        <v>0</v>
      </c>
      <c r="AP40" s="625"/>
      <c r="AQ40" s="642">
        <f t="shared" si="55"/>
        <v>0</v>
      </c>
      <c r="AR40" s="627"/>
      <c r="AS40" s="628">
        <f>W40+R40+M40+AB40+AL40+AQ40+AG40</f>
        <v>0</v>
      </c>
      <c r="AT40" s="628">
        <f t="shared" si="56"/>
        <v>0</v>
      </c>
      <c r="AU40" s="624">
        <f t="shared" si="57"/>
        <v>0</v>
      </c>
      <c r="AV40" s="624">
        <f t="shared" si="58"/>
        <v>0</v>
      </c>
      <c r="AW40" s="652">
        <f>IF(E44&gt;0,AV44/E44,0)</f>
        <v>0</v>
      </c>
      <c r="BC40" s="812" t="s">
        <v>0</v>
      </c>
      <c r="BD40" s="813"/>
      <c r="BE40" s="813"/>
    </row>
    <row r="41" spans="1:57" ht="24" customHeight="1">
      <c r="A41" s="36">
        <f t="shared" si="40"/>
        <v>0</v>
      </c>
      <c r="B41" s="814"/>
      <c r="C41" s="629"/>
      <c r="D41" s="629"/>
      <c r="E41" s="619"/>
      <c r="F41" s="631"/>
      <c r="G41" s="621">
        <f t="shared" ref="G41:G49" si="59">IF(J41="",0,1)</f>
        <v>0</v>
      </c>
      <c r="H41" s="622">
        <f t="shared" si="41"/>
        <v>2</v>
      </c>
      <c r="I41" s="623"/>
      <c r="J41" s="623"/>
      <c r="K41" s="624">
        <f t="shared" si="42"/>
        <v>0</v>
      </c>
      <c r="L41" s="625"/>
      <c r="M41" s="624">
        <f t="shared" si="43"/>
        <v>0</v>
      </c>
      <c r="N41" s="623"/>
      <c r="O41" s="626"/>
      <c r="P41" s="624">
        <f t="shared" si="44"/>
        <v>0</v>
      </c>
      <c r="Q41" s="625"/>
      <c r="R41" s="624">
        <f t="shared" si="45"/>
        <v>0</v>
      </c>
      <c r="S41" s="623"/>
      <c r="T41" s="626"/>
      <c r="U41" s="624">
        <f t="shared" si="46"/>
        <v>0</v>
      </c>
      <c r="V41" s="625"/>
      <c r="W41" s="642">
        <f t="shared" si="47"/>
        <v>0</v>
      </c>
      <c r="X41" s="623"/>
      <c r="Y41" s="626"/>
      <c r="Z41" s="624">
        <f t="shared" si="48"/>
        <v>0</v>
      </c>
      <c r="AA41" s="625"/>
      <c r="AB41" s="642">
        <f t="shared" si="49"/>
        <v>0</v>
      </c>
      <c r="AC41" s="623"/>
      <c r="AD41" s="626"/>
      <c r="AE41" s="624">
        <f t="shared" si="50"/>
        <v>0</v>
      </c>
      <c r="AF41" s="625"/>
      <c r="AG41" s="642">
        <f t="shared" si="51"/>
        <v>0</v>
      </c>
      <c r="AH41" s="623"/>
      <c r="AI41" s="626"/>
      <c r="AJ41" s="624">
        <f t="shared" si="52"/>
        <v>0</v>
      </c>
      <c r="AK41" s="625"/>
      <c r="AL41" s="642">
        <f t="shared" si="53"/>
        <v>0</v>
      </c>
      <c r="AM41" s="623"/>
      <c r="AN41" s="626"/>
      <c r="AO41" s="624">
        <f t="shared" si="54"/>
        <v>0</v>
      </c>
      <c r="AP41" s="625"/>
      <c r="AQ41" s="642">
        <f t="shared" si="55"/>
        <v>0</v>
      </c>
      <c r="AR41" s="627"/>
      <c r="AS41" s="628">
        <f>W41+R41+M41+AB41+AL41+AQ41+AG41</f>
        <v>0</v>
      </c>
      <c r="AT41" s="628">
        <f t="shared" si="56"/>
        <v>0</v>
      </c>
      <c r="AU41" s="624">
        <f t="shared" si="57"/>
        <v>0</v>
      </c>
      <c r="AV41" s="624">
        <f t="shared" si="58"/>
        <v>0</v>
      </c>
      <c r="BC41" s="813"/>
      <c r="BD41" s="813"/>
      <c r="BE41" s="813"/>
    </row>
    <row r="42" spans="1:57" ht="24" customHeight="1">
      <c r="A42" s="36">
        <f t="shared" si="40"/>
        <v>0</v>
      </c>
      <c r="B42" s="814"/>
      <c r="C42" s="629"/>
      <c r="D42" s="629"/>
      <c r="E42" s="619"/>
      <c r="F42" s="631"/>
      <c r="G42" s="621">
        <f t="shared" si="59"/>
        <v>0</v>
      </c>
      <c r="H42" s="622">
        <f t="shared" si="41"/>
        <v>2</v>
      </c>
      <c r="I42" s="632"/>
      <c r="J42" s="623"/>
      <c r="K42" s="624">
        <f t="shared" si="42"/>
        <v>0</v>
      </c>
      <c r="L42" s="625"/>
      <c r="M42" s="624">
        <f t="shared" si="43"/>
        <v>0</v>
      </c>
      <c r="N42" s="623"/>
      <c r="O42" s="626"/>
      <c r="P42" s="624">
        <f t="shared" si="44"/>
        <v>0</v>
      </c>
      <c r="Q42" s="625"/>
      <c r="R42" s="624">
        <f t="shared" si="45"/>
        <v>0</v>
      </c>
      <c r="S42" s="623"/>
      <c r="T42" s="626"/>
      <c r="U42" s="624">
        <f t="shared" si="46"/>
        <v>0</v>
      </c>
      <c r="V42" s="625"/>
      <c r="W42" s="642">
        <f t="shared" si="47"/>
        <v>0</v>
      </c>
      <c r="X42" s="623"/>
      <c r="Y42" s="626"/>
      <c r="Z42" s="624">
        <f t="shared" si="48"/>
        <v>0</v>
      </c>
      <c r="AA42" s="625"/>
      <c r="AB42" s="642">
        <f t="shared" si="49"/>
        <v>0</v>
      </c>
      <c r="AC42" s="623"/>
      <c r="AD42" s="626"/>
      <c r="AE42" s="624">
        <f t="shared" si="50"/>
        <v>0</v>
      </c>
      <c r="AF42" s="625"/>
      <c r="AG42" s="642">
        <f t="shared" si="51"/>
        <v>0</v>
      </c>
      <c r="AH42" s="623"/>
      <c r="AI42" s="626"/>
      <c r="AJ42" s="624">
        <f t="shared" si="52"/>
        <v>0</v>
      </c>
      <c r="AK42" s="625"/>
      <c r="AL42" s="642">
        <f t="shared" si="53"/>
        <v>0</v>
      </c>
      <c r="AM42" s="623"/>
      <c r="AN42" s="626"/>
      <c r="AO42" s="624">
        <f t="shared" si="54"/>
        <v>0</v>
      </c>
      <c r="AP42" s="625"/>
      <c r="AQ42" s="642">
        <f t="shared" si="55"/>
        <v>0</v>
      </c>
      <c r="AR42" s="627"/>
      <c r="AS42" s="628">
        <f>W42+R42+M42+AB42+AL42+AQ42+AG42</f>
        <v>0</v>
      </c>
      <c r="AT42" s="628">
        <f t="shared" si="56"/>
        <v>0</v>
      </c>
      <c r="AU42" s="624">
        <f t="shared" si="57"/>
        <v>0</v>
      </c>
      <c r="AV42" s="624">
        <f t="shared" si="58"/>
        <v>0</v>
      </c>
      <c r="BC42" s="813"/>
      <c r="BD42" s="813"/>
      <c r="BE42" s="813"/>
    </row>
    <row r="43" spans="1:57" ht="24" customHeight="1">
      <c r="A43" s="36">
        <f t="shared" si="40"/>
        <v>0</v>
      </c>
      <c r="B43" s="814"/>
      <c r="C43" s="629"/>
      <c r="D43" s="629"/>
      <c r="E43" s="619"/>
      <c r="F43" s="631"/>
      <c r="G43" s="621">
        <f t="shared" si="59"/>
        <v>0</v>
      </c>
      <c r="H43" s="622">
        <f t="shared" si="41"/>
        <v>2</v>
      </c>
      <c r="I43" s="633"/>
      <c r="J43" s="623"/>
      <c r="K43" s="624">
        <f t="shared" si="42"/>
        <v>0</v>
      </c>
      <c r="L43" s="625"/>
      <c r="M43" s="624">
        <f t="shared" si="43"/>
        <v>0</v>
      </c>
      <c r="N43" s="634"/>
      <c r="O43" s="626"/>
      <c r="P43" s="624">
        <f t="shared" si="44"/>
        <v>0</v>
      </c>
      <c r="Q43" s="625"/>
      <c r="R43" s="624">
        <f t="shared" si="45"/>
        <v>0</v>
      </c>
      <c r="S43" s="634"/>
      <c r="T43" s="626"/>
      <c r="U43" s="624">
        <f t="shared" si="46"/>
        <v>0</v>
      </c>
      <c r="V43" s="625"/>
      <c r="W43" s="642">
        <f t="shared" si="47"/>
        <v>0</v>
      </c>
      <c r="X43" s="634"/>
      <c r="Y43" s="626"/>
      <c r="Z43" s="624">
        <f t="shared" si="48"/>
        <v>0</v>
      </c>
      <c r="AA43" s="625"/>
      <c r="AB43" s="642">
        <f t="shared" si="49"/>
        <v>0</v>
      </c>
      <c r="AC43" s="634"/>
      <c r="AD43" s="626"/>
      <c r="AE43" s="624">
        <f t="shared" si="50"/>
        <v>0</v>
      </c>
      <c r="AF43" s="625"/>
      <c r="AG43" s="642">
        <f t="shared" si="51"/>
        <v>0</v>
      </c>
      <c r="AH43" s="634"/>
      <c r="AI43" s="626"/>
      <c r="AJ43" s="624">
        <f t="shared" si="52"/>
        <v>0</v>
      </c>
      <c r="AK43" s="625"/>
      <c r="AL43" s="642">
        <f t="shared" si="53"/>
        <v>0</v>
      </c>
      <c r="AM43" s="634"/>
      <c r="AN43" s="626"/>
      <c r="AO43" s="624">
        <f t="shared" si="54"/>
        <v>0</v>
      </c>
      <c r="AP43" s="625"/>
      <c r="AQ43" s="642">
        <f t="shared" si="55"/>
        <v>0</v>
      </c>
      <c r="AR43" s="627"/>
      <c r="AS43" s="628">
        <f>W43+R43+M43+AB43+AL43+AQ43</f>
        <v>0</v>
      </c>
      <c r="AT43" s="628">
        <f t="shared" si="56"/>
        <v>0</v>
      </c>
      <c r="AU43" s="624">
        <f t="shared" si="57"/>
        <v>0</v>
      </c>
      <c r="AV43" s="624">
        <f t="shared" si="58"/>
        <v>0</v>
      </c>
      <c r="BC43" s="813"/>
      <c r="BD43" s="813"/>
      <c r="BE43" s="813"/>
    </row>
    <row r="44" spans="1:57" ht="27" customHeight="1">
      <c r="A44" s="36">
        <f t="shared" si="40"/>
        <v>0</v>
      </c>
      <c r="B44" s="814"/>
      <c r="C44" s="635">
        <f>COUNTA(C38:C43)</f>
        <v>0</v>
      </c>
      <c r="D44" s="635"/>
      <c r="E44" s="613">
        <f>SUM(E38:E43)</f>
        <v>0</v>
      </c>
      <c r="F44" s="631"/>
      <c r="G44" s="621">
        <f t="shared" si="59"/>
        <v>0</v>
      </c>
      <c r="H44" s="622">
        <f>IF(G44+C44=1,0,2)</f>
        <v>2</v>
      </c>
      <c r="I44" s="819" t="s">
        <v>32</v>
      </c>
      <c r="J44" s="819"/>
      <c r="K44" s="819"/>
      <c r="L44" s="819"/>
      <c r="M44" s="640">
        <f>SUM(M38:M43)</f>
        <v>0</v>
      </c>
      <c r="N44" s="819" t="s">
        <v>32</v>
      </c>
      <c r="O44" s="819"/>
      <c r="P44" s="819"/>
      <c r="Q44" s="819"/>
      <c r="R44" s="640">
        <f>SUM(R38:R43)</f>
        <v>0</v>
      </c>
      <c r="S44" s="637" t="s">
        <v>32</v>
      </c>
      <c r="T44" s="638"/>
      <c r="U44" s="638"/>
      <c r="V44" s="644"/>
      <c r="W44" s="637">
        <f>SUM(W38:W43)</f>
        <v>0</v>
      </c>
      <c r="X44" s="637" t="s">
        <v>32</v>
      </c>
      <c r="Y44" s="638"/>
      <c r="Z44" s="638"/>
      <c r="AA44" s="644"/>
      <c r="AB44" s="637">
        <f>SUM(AB38:AB43)</f>
        <v>0</v>
      </c>
      <c r="AC44" s="637" t="s">
        <v>32</v>
      </c>
      <c r="AD44" s="638"/>
      <c r="AE44" s="638"/>
      <c r="AF44" s="644"/>
      <c r="AG44" s="637">
        <f>SUM(AG38:AG43)</f>
        <v>0</v>
      </c>
      <c r="AH44" s="637" t="s">
        <v>32</v>
      </c>
      <c r="AI44" s="638"/>
      <c r="AJ44" s="638"/>
      <c r="AK44" s="644"/>
      <c r="AL44" s="637">
        <f>SUM(AL38:AL43)</f>
        <v>0</v>
      </c>
      <c r="AM44" s="637" t="s">
        <v>32</v>
      </c>
      <c r="AN44" s="638"/>
      <c r="AO44" s="638"/>
      <c r="AP44" s="644"/>
      <c r="AQ44" s="637">
        <f>SUM(AQ38:AQ43)</f>
        <v>0</v>
      </c>
      <c r="AR44" s="641"/>
      <c r="AS44" s="639">
        <f>SUM(AS38:AS43)</f>
        <v>0</v>
      </c>
      <c r="AT44" s="639">
        <f>SUM(AT38:AT43)</f>
        <v>0</v>
      </c>
      <c r="AU44" s="640">
        <f>SUM(AU38:AU43)</f>
        <v>0</v>
      </c>
      <c r="AV44" s="640">
        <f>SUM(AV38:AV43)</f>
        <v>0</v>
      </c>
      <c r="AZ44" s="52"/>
      <c r="BC44" s="813"/>
      <c r="BD44" s="813"/>
      <c r="BE44" s="813"/>
    </row>
    <row r="45" spans="1:57" ht="16.5" customHeight="1" thickBot="1">
      <c r="A45" s="36">
        <f t="shared" si="40"/>
        <v>0</v>
      </c>
      <c r="B45" s="37"/>
      <c r="D45" s="5"/>
      <c r="G45" s="45">
        <f t="shared" si="59"/>
        <v>0</v>
      </c>
      <c r="H45" s="46">
        <f>IF(G45+C45=1,0,2)</f>
        <v>2</v>
      </c>
      <c r="I45" s="821"/>
      <c r="J45" s="822"/>
      <c r="K45" s="53"/>
      <c r="N45" s="821"/>
      <c r="O45" s="822"/>
      <c r="P45" s="53"/>
      <c r="S45" s="821"/>
      <c r="T45" s="822"/>
      <c r="U45" s="53"/>
      <c r="X45" s="821"/>
      <c r="Y45" s="822"/>
      <c r="Z45" s="53"/>
      <c r="AC45" s="821"/>
      <c r="AD45" s="822"/>
      <c r="AE45" s="53"/>
      <c r="AH45" s="821"/>
      <c r="AI45" s="822"/>
      <c r="AJ45" s="53"/>
      <c r="AM45" s="821"/>
      <c r="AN45" s="822"/>
      <c r="AO45" s="53"/>
      <c r="AR45" s="54"/>
      <c r="BC45" s="813"/>
      <c r="BD45" s="813"/>
      <c r="BE45" s="813"/>
    </row>
    <row r="46" spans="1:57" ht="78.75">
      <c r="A46" s="36"/>
      <c r="B46" s="37"/>
      <c r="C46" s="815" t="s">
        <v>54</v>
      </c>
      <c r="D46" s="816"/>
      <c r="E46" s="11" t="s">
        <v>131</v>
      </c>
      <c r="F46" s="48"/>
      <c r="G46" s="45"/>
      <c r="H46" s="46"/>
      <c r="I46" s="22" t="s">
        <v>41</v>
      </c>
      <c r="J46" s="23" t="s">
        <v>42</v>
      </c>
      <c r="K46" s="24" t="s">
        <v>127</v>
      </c>
      <c r="L46" s="25" t="s">
        <v>46</v>
      </c>
      <c r="M46" s="24" t="s">
        <v>47</v>
      </c>
      <c r="N46" s="22" t="s">
        <v>41</v>
      </c>
      <c r="O46" s="23" t="s">
        <v>42</v>
      </c>
      <c r="P46" s="24" t="s">
        <v>127</v>
      </c>
      <c r="Q46" s="25" t="s">
        <v>46</v>
      </c>
      <c r="R46" s="24" t="s">
        <v>47</v>
      </c>
      <c r="S46" s="22" t="s">
        <v>41</v>
      </c>
      <c r="T46" s="23" t="s">
        <v>42</v>
      </c>
      <c r="U46" s="24" t="s">
        <v>127</v>
      </c>
      <c r="V46" s="25" t="s">
        <v>46</v>
      </c>
      <c r="W46" s="24" t="s">
        <v>47</v>
      </c>
      <c r="X46" s="22" t="s">
        <v>41</v>
      </c>
      <c r="Y46" s="23" t="s">
        <v>42</v>
      </c>
      <c r="Z46" s="24" t="s">
        <v>127</v>
      </c>
      <c r="AA46" s="25" t="s">
        <v>46</v>
      </c>
      <c r="AB46" s="24" t="s">
        <v>47</v>
      </c>
      <c r="AC46" s="22" t="s">
        <v>41</v>
      </c>
      <c r="AD46" s="23" t="s">
        <v>42</v>
      </c>
      <c r="AE46" s="24" t="s">
        <v>127</v>
      </c>
      <c r="AF46" s="25" t="s">
        <v>46</v>
      </c>
      <c r="AG46" s="24" t="s">
        <v>47</v>
      </c>
      <c r="AH46" s="22" t="s">
        <v>41</v>
      </c>
      <c r="AI46" s="23" t="s">
        <v>42</v>
      </c>
      <c r="AJ46" s="24" t="s">
        <v>127</v>
      </c>
      <c r="AK46" s="25" t="s">
        <v>46</v>
      </c>
      <c r="AL46" s="24" t="s">
        <v>47</v>
      </c>
      <c r="AM46" s="22" t="s">
        <v>41</v>
      </c>
      <c r="AN46" s="23" t="s">
        <v>42</v>
      </c>
      <c r="AO46" s="24" t="s">
        <v>127</v>
      </c>
      <c r="AP46" s="25" t="s">
        <v>46</v>
      </c>
      <c r="AQ46" s="24" t="s">
        <v>47</v>
      </c>
      <c r="AR46" s="55"/>
      <c r="AS46" s="26" t="s">
        <v>71</v>
      </c>
      <c r="AT46" s="26" t="s">
        <v>128</v>
      </c>
      <c r="AU46" s="27" t="s">
        <v>129</v>
      </c>
      <c r="AV46" s="27" t="s">
        <v>130</v>
      </c>
      <c r="AY46" s="801">
        <f>AT53</f>
        <v>0</v>
      </c>
      <c r="AZ46" s="802"/>
      <c r="BC46" s="6"/>
      <c r="BD46" s="6"/>
      <c r="BE46" s="6"/>
    </row>
    <row r="47" spans="1:57" ht="24" customHeight="1" thickBot="1">
      <c r="A47" s="36">
        <f t="shared" ref="A47:A53" si="60">IF(D47="",0,1)</f>
        <v>0</v>
      </c>
      <c r="B47" s="814" t="s">
        <v>132</v>
      </c>
      <c r="C47" s="602"/>
      <c r="D47" s="602"/>
      <c r="E47" s="619"/>
      <c r="F47" s="631"/>
      <c r="G47" s="621">
        <f t="shared" si="59"/>
        <v>0</v>
      </c>
      <c r="H47" s="622">
        <f t="shared" ref="H47:H52" si="61">IF(A47+G47=1,0,2)</f>
        <v>2</v>
      </c>
      <c r="I47" s="623"/>
      <c r="J47" s="623"/>
      <c r="K47" s="624">
        <f t="shared" ref="K47:K52" si="62">J47-I47</f>
        <v>0</v>
      </c>
      <c r="L47" s="625"/>
      <c r="M47" s="624">
        <f t="shared" ref="M47:M52" si="63">L47*K47</f>
        <v>0</v>
      </c>
      <c r="N47" s="623"/>
      <c r="O47" s="623"/>
      <c r="P47" s="624">
        <f t="shared" ref="P47:P52" si="64">O47-N47</f>
        <v>0</v>
      </c>
      <c r="Q47" s="625"/>
      <c r="R47" s="624">
        <f t="shared" ref="R47:R52" si="65">Q47*P47</f>
        <v>0</v>
      </c>
      <c r="S47" s="623"/>
      <c r="T47" s="623"/>
      <c r="U47" s="624">
        <f t="shared" ref="U47:U52" si="66">T47-S47</f>
        <v>0</v>
      </c>
      <c r="V47" s="625"/>
      <c r="W47" s="624">
        <f t="shared" ref="W47:W52" si="67">V47*U47</f>
        <v>0</v>
      </c>
      <c r="X47" s="623"/>
      <c r="Y47" s="623"/>
      <c r="Z47" s="624">
        <f t="shared" ref="Z47:Z52" si="68">Y47-X47</f>
        <v>0</v>
      </c>
      <c r="AA47" s="625"/>
      <c r="AB47" s="624">
        <f t="shared" ref="AB47:AB52" si="69">AA47*Z47</f>
        <v>0</v>
      </c>
      <c r="AC47" s="623"/>
      <c r="AD47" s="623"/>
      <c r="AE47" s="624">
        <f t="shared" ref="AE47:AE52" si="70">AD47-AC47</f>
        <v>0</v>
      </c>
      <c r="AF47" s="625"/>
      <c r="AG47" s="624">
        <f t="shared" ref="AG47:AG52" si="71">AF47*AE47</f>
        <v>0</v>
      </c>
      <c r="AH47" s="623"/>
      <c r="AI47" s="623"/>
      <c r="AJ47" s="624">
        <f t="shared" ref="AJ47:AJ52" si="72">AI47-AH47</f>
        <v>0</v>
      </c>
      <c r="AK47" s="625"/>
      <c r="AL47" s="642">
        <f t="shared" ref="AL47:AL52" si="73">AK47*AJ47</f>
        <v>0</v>
      </c>
      <c r="AM47" s="623"/>
      <c r="AN47" s="626"/>
      <c r="AO47" s="624">
        <f t="shared" ref="AO47:AO52" si="74">AN47-AM47</f>
        <v>0</v>
      </c>
      <c r="AP47" s="625"/>
      <c r="AQ47" s="642">
        <f t="shared" ref="AQ47:AQ52" si="75">AP47*AO47</f>
        <v>0</v>
      </c>
      <c r="AR47" s="627"/>
      <c r="AS47" s="628">
        <f>W47+R47+M47+AB47+AL47+AQ47+AG47</f>
        <v>0</v>
      </c>
      <c r="AT47" s="628">
        <f t="shared" ref="AT47:AT52" si="76">AS47*E47</f>
        <v>0</v>
      </c>
      <c r="AU47" s="624">
        <f t="shared" ref="AU47:AU52" si="77">P47+U47+K47+AE47+AJ47+AO47+Z47</f>
        <v>0</v>
      </c>
      <c r="AV47" s="624">
        <f t="shared" ref="AV47:AV52" si="78">AU47*E47</f>
        <v>0</v>
      </c>
      <c r="AY47" s="803"/>
      <c r="AZ47" s="804"/>
      <c r="BC47" s="6"/>
      <c r="BD47" s="6"/>
      <c r="BE47" s="6"/>
    </row>
    <row r="48" spans="1:57" ht="24" customHeight="1">
      <c r="A48" s="36">
        <f t="shared" si="60"/>
        <v>0</v>
      </c>
      <c r="B48" s="814"/>
      <c r="C48" s="629"/>
      <c r="D48" s="629"/>
      <c r="E48" s="619"/>
      <c r="F48" s="643"/>
      <c r="G48" s="621">
        <f t="shared" si="59"/>
        <v>0</v>
      </c>
      <c r="H48" s="622">
        <f t="shared" si="61"/>
        <v>2</v>
      </c>
      <c r="I48" s="623"/>
      <c r="J48" s="623"/>
      <c r="K48" s="624">
        <f t="shared" si="62"/>
        <v>0</v>
      </c>
      <c r="L48" s="625"/>
      <c r="M48" s="624">
        <f t="shared" si="63"/>
        <v>0</v>
      </c>
      <c r="N48" s="623"/>
      <c r="O48" s="623"/>
      <c r="P48" s="624">
        <f t="shared" si="64"/>
        <v>0</v>
      </c>
      <c r="Q48" s="625"/>
      <c r="R48" s="624">
        <f t="shared" si="65"/>
        <v>0</v>
      </c>
      <c r="S48" s="623"/>
      <c r="T48" s="623"/>
      <c r="U48" s="624">
        <f t="shared" si="66"/>
        <v>0</v>
      </c>
      <c r="V48" s="625"/>
      <c r="W48" s="642">
        <f t="shared" si="67"/>
        <v>0</v>
      </c>
      <c r="X48" s="623"/>
      <c r="Y48" s="623"/>
      <c r="Z48" s="624">
        <f t="shared" si="68"/>
        <v>0</v>
      </c>
      <c r="AA48" s="625"/>
      <c r="AB48" s="642">
        <f t="shared" si="69"/>
        <v>0</v>
      </c>
      <c r="AC48" s="623"/>
      <c r="AD48" s="623"/>
      <c r="AE48" s="624">
        <f t="shared" si="70"/>
        <v>0</v>
      </c>
      <c r="AF48" s="625"/>
      <c r="AG48" s="642">
        <f t="shared" si="71"/>
        <v>0</v>
      </c>
      <c r="AH48" s="623"/>
      <c r="AI48" s="623"/>
      <c r="AJ48" s="624">
        <f t="shared" si="72"/>
        <v>0</v>
      </c>
      <c r="AK48" s="625"/>
      <c r="AL48" s="642">
        <f t="shared" si="73"/>
        <v>0</v>
      </c>
      <c r="AM48" s="623"/>
      <c r="AN48" s="626"/>
      <c r="AO48" s="624">
        <f t="shared" si="74"/>
        <v>0</v>
      </c>
      <c r="AP48" s="625"/>
      <c r="AQ48" s="642">
        <f t="shared" si="75"/>
        <v>0</v>
      </c>
      <c r="AR48" s="627"/>
      <c r="AS48" s="628">
        <f>W48+R48+M48+AB48+AL48+AQ48+AG48</f>
        <v>0</v>
      </c>
      <c r="AT48" s="628">
        <f t="shared" si="76"/>
        <v>0</v>
      </c>
      <c r="AU48" s="624">
        <f t="shared" si="77"/>
        <v>0</v>
      </c>
      <c r="AV48" s="624">
        <f t="shared" si="78"/>
        <v>0</v>
      </c>
      <c r="BC48" s="6"/>
      <c r="BD48" s="6"/>
      <c r="BE48" s="6"/>
    </row>
    <row r="49" spans="1:58" ht="24" customHeight="1" thickBot="1">
      <c r="A49" s="36">
        <f t="shared" si="60"/>
        <v>0</v>
      </c>
      <c r="B49" s="814"/>
      <c r="C49" s="629"/>
      <c r="D49" s="629"/>
      <c r="E49" s="619"/>
      <c r="F49" s="631"/>
      <c r="G49" s="621">
        <f t="shared" si="59"/>
        <v>0</v>
      </c>
      <c r="H49" s="622">
        <f t="shared" si="61"/>
        <v>2</v>
      </c>
      <c r="I49" s="623"/>
      <c r="J49" s="626"/>
      <c r="K49" s="624">
        <f t="shared" si="62"/>
        <v>0</v>
      </c>
      <c r="L49" s="625"/>
      <c r="M49" s="624">
        <f t="shared" si="63"/>
        <v>0</v>
      </c>
      <c r="N49" s="623"/>
      <c r="O49" s="623"/>
      <c r="P49" s="624">
        <f t="shared" si="64"/>
        <v>0</v>
      </c>
      <c r="Q49" s="625"/>
      <c r="R49" s="624">
        <f t="shared" si="65"/>
        <v>0</v>
      </c>
      <c r="S49" s="623"/>
      <c r="T49" s="626"/>
      <c r="U49" s="624">
        <f t="shared" si="66"/>
        <v>0</v>
      </c>
      <c r="V49" s="625"/>
      <c r="W49" s="642">
        <f t="shared" si="67"/>
        <v>0</v>
      </c>
      <c r="X49" s="623"/>
      <c r="Y49" s="626"/>
      <c r="Z49" s="624">
        <f t="shared" si="68"/>
        <v>0</v>
      </c>
      <c r="AA49" s="625"/>
      <c r="AB49" s="642">
        <f t="shared" si="69"/>
        <v>0</v>
      </c>
      <c r="AC49" s="623"/>
      <c r="AD49" s="626"/>
      <c r="AE49" s="624">
        <f t="shared" si="70"/>
        <v>0</v>
      </c>
      <c r="AF49" s="625"/>
      <c r="AG49" s="642">
        <f t="shared" si="71"/>
        <v>0</v>
      </c>
      <c r="AH49" s="623"/>
      <c r="AI49" s="626"/>
      <c r="AJ49" s="624">
        <f t="shared" si="72"/>
        <v>0</v>
      </c>
      <c r="AK49" s="625"/>
      <c r="AL49" s="642">
        <f t="shared" si="73"/>
        <v>0</v>
      </c>
      <c r="AM49" s="623"/>
      <c r="AN49" s="626"/>
      <c r="AO49" s="624">
        <f t="shared" si="74"/>
        <v>0</v>
      </c>
      <c r="AP49" s="625"/>
      <c r="AQ49" s="642">
        <f t="shared" si="75"/>
        <v>0</v>
      </c>
      <c r="AR49" s="627"/>
      <c r="AS49" s="628">
        <f>W49+R49+M49+AB49+AL49+AQ49+AG49</f>
        <v>0</v>
      </c>
      <c r="AT49" s="628">
        <f t="shared" si="76"/>
        <v>0</v>
      </c>
      <c r="AU49" s="624">
        <f t="shared" si="77"/>
        <v>0</v>
      </c>
      <c r="AV49" s="624">
        <f t="shared" si="78"/>
        <v>0</v>
      </c>
      <c r="AW49" s="652">
        <f>IF(E53&gt;0,AV53/E53,0)</f>
        <v>0</v>
      </c>
      <c r="BC49" s="6"/>
      <c r="BD49" s="6"/>
      <c r="BE49" s="6"/>
    </row>
    <row r="50" spans="1:58" ht="24" thickBot="1">
      <c r="A50" s="36">
        <f t="shared" si="60"/>
        <v>0</v>
      </c>
      <c r="B50" s="814"/>
      <c r="C50" s="629"/>
      <c r="D50" s="629"/>
      <c r="E50" s="619"/>
      <c r="F50" s="631"/>
      <c r="G50" s="621">
        <f>IF(J50="",0,1)</f>
        <v>0</v>
      </c>
      <c r="H50" s="622">
        <f t="shared" si="61"/>
        <v>2</v>
      </c>
      <c r="I50" s="623"/>
      <c r="J50" s="626"/>
      <c r="K50" s="624">
        <f t="shared" si="62"/>
        <v>0</v>
      </c>
      <c r="L50" s="625"/>
      <c r="M50" s="624">
        <f t="shared" si="63"/>
        <v>0</v>
      </c>
      <c r="N50" s="623"/>
      <c r="O50" s="623"/>
      <c r="P50" s="624">
        <f t="shared" si="64"/>
        <v>0</v>
      </c>
      <c r="Q50" s="625"/>
      <c r="R50" s="624">
        <f t="shared" si="65"/>
        <v>0</v>
      </c>
      <c r="S50" s="623"/>
      <c r="T50" s="626"/>
      <c r="U50" s="624">
        <f t="shared" si="66"/>
        <v>0</v>
      </c>
      <c r="V50" s="625"/>
      <c r="W50" s="642">
        <f t="shared" si="67"/>
        <v>0</v>
      </c>
      <c r="X50" s="623"/>
      <c r="Y50" s="626"/>
      <c r="Z50" s="624">
        <f t="shared" si="68"/>
        <v>0</v>
      </c>
      <c r="AA50" s="625"/>
      <c r="AB50" s="642">
        <f t="shared" si="69"/>
        <v>0</v>
      </c>
      <c r="AC50" s="623"/>
      <c r="AD50" s="626"/>
      <c r="AE50" s="624">
        <f t="shared" si="70"/>
        <v>0</v>
      </c>
      <c r="AF50" s="625"/>
      <c r="AG50" s="642">
        <f t="shared" si="71"/>
        <v>0</v>
      </c>
      <c r="AH50" s="623"/>
      <c r="AI50" s="626"/>
      <c r="AJ50" s="624">
        <f t="shared" si="72"/>
        <v>0</v>
      </c>
      <c r="AK50" s="625"/>
      <c r="AL50" s="642">
        <f t="shared" si="73"/>
        <v>0</v>
      </c>
      <c r="AM50" s="623"/>
      <c r="AN50" s="626"/>
      <c r="AO50" s="624">
        <f t="shared" si="74"/>
        <v>0</v>
      </c>
      <c r="AP50" s="625"/>
      <c r="AQ50" s="642">
        <f t="shared" si="75"/>
        <v>0</v>
      </c>
      <c r="AR50" s="627"/>
      <c r="AS50" s="628">
        <f>W50+R50+M50+AB50+AL50+AQ50+AG50</f>
        <v>0</v>
      </c>
      <c r="AT50" s="628">
        <f t="shared" si="76"/>
        <v>0</v>
      </c>
      <c r="AU50" s="624">
        <f t="shared" si="77"/>
        <v>0</v>
      </c>
      <c r="AV50" s="624">
        <f t="shared" si="78"/>
        <v>0</v>
      </c>
      <c r="BC50" s="791">
        <f>AY19+AY28+AY37+AY46+AY55+AY64</f>
        <v>0</v>
      </c>
      <c r="BD50" s="792"/>
      <c r="BE50" s="793"/>
    </row>
    <row r="51" spans="1:58" ht="24" customHeight="1">
      <c r="A51" s="36">
        <f t="shared" si="60"/>
        <v>0</v>
      </c>
      <c r="B51" s="814"/>
      <c r="C51" s="629"/>
      <c r="D51" s="629"/>
      <c r="E51" s="619"/>
      <c r="F51" s="631"/>
      <c r="G51" s="621">
        <f>IF(J51="",0,1)</f>
        <v>0</v>
      </c>
      <c r="H51" s="622">
        <f t="shared" si="61"/>
        <v>2</v>
      </c>
      <c r="I51" s="623"/>
      <c r="J51" s="626"/>
      <c r="K51" s="624">
        <f t="shared" si="62"/>
        <v>0</v>
      </c>
      <c r="L51" s="625"/>
      <c r="M51" s="624">
        <f t="shared" si="63"/>
        <v>0</v>
      </c>
      <c r="N51" s="623"/>
      <c r="O51" s="623"/>
      <c r="P51" s="624">
        <f t="shared" si="64"/>
        <v>0</v>
      </c>
      <c r="Q51" s="625"/>
      <c r="R51" s="624">
        <f t="shared" si="65"/>
        <v>0</v>
      </c>
      <c r="S51" s="623"/>
      <c r="T51" s="626"/>
      <c r="U51" s="624">
        <f t="shared" si="66"/>
        <v>0</v>
      </c>
      <c r="V51" s="625"/>
      <c r="W51" s="642">
        <f t="shared" si="67"/>
        <v>0</v>
      </c>
      <c r="X51" s="623"/>
      <c r="Y51" s="626"/>
      <c r="Z51" s="624">
        <f t="shared" si="68"/>
        <v>0</v>
      </c>
      <c r="AA51" s="625"/>
      <c r="AB51" s="642">
        <f t="shared" si="69"/>
        <v>0</v>
      </c>
      <c r="AC51" s="623"/>
      <c r="AD51" s="626"/>
      <c r="AE51" s="624">
        <f t="shared" si="70"/>
        <v>0</v>
      </c>
      <c r="AF51" s="625"/>
      <c r="AG51" s="642">
        <f t="shared" si="71"/>
        <v>0</v>
      </c>
      <c r="AH51" s="623"/>
      <c r="AI51" s="626"/>
      <c r="AJ51" s="624">
        <f t="shared" si="72"/>
        <v>0</v>
      </c>
      <c r="AK51" s="625"/>
      <c r="AL51" s="642">
        <f t="shared" si="73"/>
        <v>0</v>
      </c>
      <c r="AM51" s="623"/>
      <c r="AN51" s="626"/>
      <c r="AO51" s="624">
        <f t="shared" si="74"/>
        <v>0</v>
      </c>
      <c r="AP51" s="625"/>
      <c r="AQ51" s="642">
        <f t="shared" si="75"/>
        <v>0</v>
      </c>
      <c r="AR51" s="627"/>
      <c r="AS51" s="628">
        <f>W51+R51+M51+AB51+AL51+AQ51+AG51</f>
        <v>0</v>
      </c>
      <c r="AT51" s="628">
        <f t="shared" si="76"/>
        <v>0</v>
      </c>
      <c r="AU51" s="624">
        <f t="shared" si="77"/>
        <v>0</v>
      </c>
      <c r="AV51" s="624">
        <f t="shared" si="78"/>
        <v>0</v>
      </c>
      <c r="BC51" s="199"/>
      <c r="BD51" s="199"/>
      <c r="BE51" s="199"/>
    </row>
    <row r="52" spans="1:58" ht="24" customHeight="1">
      <c r="A52" s="36">
        <f t="shared" si="60"/>
        <v>0</v>
      </c>
      <c r="B52" s="814"/>
      <c r="C52" s="629"/>
      <c r="D52" s="629"/>
      <c r="E52" s="619"/>
      <c r="F52" s="631"/>
      <c r="G52" s="621">
        <f>IF(J52="",0,1)</f>
        <v>0</v>
      </c>
      <c r="H52" s="622">
        <f t="shared" si="61"/>
        <v>2</v>
      </c>
      <c r="I52" s="634"/>
      <c r="J52" s="626"/>
      <c r="K52" s="624">
        <f t="shared" si="62"/>
        <v>0</v>
      </c>
      <c r="L52" s="625"/>
      <c r="M52" s="624">
        <f t="shared" si="63"/>
        <v>0</v>
      </c>
      <c r="N52" s="623"/>
      <c r="O52" s="623"/>
      <c r="P52" s="624">
        <f t="shared" si="64"/>
        <v>0</v>
      </c>
      <c r="Q52" s="625"/>
      <c r="R52" s="624">
        <f t="shared" si="65"/>
        <v>0</v>
      </c>
      <c r="S52" s="634"/>
      <c r="T52" s="626"/>
      <c r="U52" s="624">
        <f t="shared" si="66"/>
        <v>0</v>
      </c>
      <c r="V52" s="625"/>
      <c r="W52" s="642">
        <f t="shared" si="67"/>
        <v>0</v>
      </c>
      <c r="X52" s="634"/>
      <c r="Y52" s="626"/>
      <c r="Z52" s="624">
        <f t="shared" si="68"/>
        <v>0</v>
      </c>
      <c r="AA52" s="625"/>
      <c r="AB52" s="642">
        <f t="shared" si="69"/>
        <v>0</v>
      </c>
      <c r="AC52" s="634"/>
      <c r="AD52" s="626"/>
      <c r="AE52" s="624">
        <f t="shared" si="70"/>
        <v>0</v>
      </c>
      <c r="AF52" s="625"/>
      <c r="AG52" s="642">
        <f t="shared" si="71"/>
        <v>0</v>
      </c>
      <c r="AH52" s="634"/>
      <c r="AI52" s="626"/>
      <c r="AJ52" s="624">
        <f t="shared" si="72"/>
        <v>0</v>
      </c>
      <c r="AK52" s="625"/>
      <c r="AL52" s="642">
        <f t="shared" si="73"/>
        <v>0</v>
      </c>
      <c r="AM52" s="634"/>
      <c r="AN52" s="626"/>
      <c r="AO52" s="624">
        <f t="shared" si="74"/>
        <v>0</v>
      </c>
      <c r="AP52" s="625"/>
      <c r="AQ52" s="642">
        <f t="shared" si="75"/>
        <v>0</v>
      </c>
      <c r="AR52" s="627"/>
      <c r="AS52" s="628">
        <f>W52+R52+M52+AB52+AL52+AQ52</f>
        <v>0</v>
      </c>
      <c r="AT52" s="628">
        <f t="shared" si="76"/>
        <v>0</v>
      </c>
      <c r="AU52" s="624">
        <f t="shared" si="77"/>
        <v>0</v>
      </c>
      <c r="AV52" s="624">
        <f t="shared" si="78"/>
        <v>0</v>
      </c>
      <c r="BC52" s="6"/>
      <c r="BD52" s="57"/>
      <c r="BE52" s="57"/>
      <c r="BF52" s="58"/>
    </row>
    <row r="53" spans="1:58" ht="27" customHeight="1">
      <c r="A53" s="36">
        <f t="shared" si="60"/>
        <v>0</v>
      </c>
      <c r="B53" s="814"/>
      <c r="C53" s="635">
        <f>COUNTA(C47:C52)</f>
        <v>0</v>
      </c>
      <c r="D53" s="635"/>
      <c r="E53" s="613">
        <f>SUM(E47:E52)</f>
        <v>0</v>
      </c>
      <c r="F53" s="631"/>
      <c r="G53" s="621"/>
      <c r="H53" s="622"/>
      <c r="I53" s="794" t="s">
        <v>32</v>
      </c>
      <c r="J53" s="795"/>
      <c r="K53" s="795"/>
      <c r="L53" s="796"/>
      <c r="M53" s="640">
        <f>SUM(M47:M52)</f>
        <v>0</v>
      </c>
      <c r="N53" s="794" t="s">
        <v>32</v>
      </c>
      <c r="O53" s="795"/>
      <c r="P53" s="795"/>
      <c r="Q53" s="796"/>
      <c r="R53" s="640">
        <f>SUM(R47:R52)</f>
        <v>0</v>
      </c>
      <c r="S53" s="794" t="s">
        <v>32</v>
      </c>
      <c r="T53" s="795"/>
      <c r="U53" s="795"/>
      <c r="V53" s="796"/>
      <c r="W53" s="637">
        <f>SUM(W47:W52)</f>
        <v>0</v>
      </c>
      <c r="X53" s="794" t="s">
        <v>32</v>
      </c>
      <c r="Y53" s="795"/>
      <c r="Z53" s="795"/>
      <c r="AA53" s="796"/>
      <c r="AB53" s="637">
        <f>SUM(AB47:AB52)</f>
        <v>0</v>
      </c>
      <c r="AC53" s="794" t="s">
        <v>32</v>
      </c>
      <c r="AD53" s="795"/>
      <c r="AE53" s="795"/>
      <c r="AF53" s="796"/>
      <c r="AG53" s="637">
        <f>SUM(AG47:AG52)</f>
        <v>0</v>
      </c>
      <c r="AH53" s="794" t="s">
        <v>32</v>
      </c>
      <c r="AI53" s="795"/>
      <c r="AJ53" s="795"/>
      <c r="AK53" s="796"/>
      <c r="AL53" s="637">
        <f>SUM(AL47:AL52)</f>
        <v>0</v>
      </c>
      <c r="AM53" s="794" t="s">
        <v>32</v>
      </c>
      <c r="AN53" s="805"/>
      <c r="AO53" s="805"/>
      <c r="AP53" s="806"/>
      <c r="AQ53" s="637">
        <f>SUM(AQ47:AQ52)</f>
        <v>0</v>
      </c>
      <c r="AR53" s="641"/>
      <c r="AS53" s="639">
        <f>SUM(AS47:AS52)</f>
        <v>0</v>
      </c>
      <c r="AT53" s="639">
        <f>SUM(AT47:AT52)</f>
        <v>0</v>
      </c>
      <c r="AU53" s="640">
        <f>SUM(AU47:AU52)</f>
        <v>0</v>
      </c>
      <c r="AV53" s="640">
        <f>SUM(AV47:AV52)</f>
        <v>0</v>
      </c>
      <c r="AZ53" s="52"/>
      <c r="BC53" s="6"/>
      <c r="BD53" s="59"/>
      <c r="BE53" s="59"/>
      <c r="BF53" s="60"/>
    </row>
    <row r="54" spans="1:58" ht="16.5" thickBot="1">
      <c r="A54" s="36"/>
      <c r="B54" s="37"/>
      <c r="G54" s="45"/>
      <c r="H54" s="46"/>
      <c r="I54" s="823"/>
      <c r="J54" s="822"/>
      <c r="K54" s="53"/>
      <c r="N54" s="823"/>
      <c r="O54" s="822"/>
      <c r="P54" s="53"/>
      <c r="S54" s="823"/>
      <c r="T54" s="822"/>
      <c r="U54" s="53"/>
      <c r="X54" s="823"/>
      <c r="Y54" s="822"/>
      <c r="Z54" s="53"/>
      <c r="AC54" s="823"/>
      <c r="AD54" s="822"/>
      <c r="AE54" s="53"/>
      <c r="AH54" s="823"/>
      <c r="AI54" s="822"/>
      <c r="AJ54" s="53"/>
      <c r="AM54" s="823"/>
      <c r="AN54" s="822"/>
      <c r="AO54" s="53"/>
      <c r="AR54" s="54"/>
      <c r="BC54" s="6"/>
      <c r="BD54" s="59"/>
      <c r="BE54" s="59"/>
      <c r="BF54" s="60"/>
    </row>
    <row r="55" spans="1:58" ht="78.75">
      <c r="A55" s="36"/>
      <c r="B55" s="37"/>
      <c r="C55" s="815" t="s">
        <v>55</v>
      </c>
      <c r="D55" s="816"/>
      <c r="E55" s="11" t="s">
        <v>131</v>
      </c>
      <c r="F55" s="48"/>
      <c r="G55" s="45"/>
      <c r="H55" s="46"/>
      <c r="I55" s="22" t="s">
        <v>41</v>
      </c>
      <c r="J55" s="23" t="s">
        <v>42</v>
      </c>
      <c r="K55" s="24" t="s">
        <v>127</v>
      </c>
      <c r="L55" s="25" t="s">
        <v>46</v>
      </c>
      <c r="M55" s="24" t="s">
        <v>47</v>
      </c>
      <c r="N55" s="22" t="s">
        <v>41</v>
      </c>
      <c r="O55" s="23" t="s">
        <v>42</v>
      </c>
      <c r="P55" s="24" t="s">
        <v>127</v>
      </c>
      <c r="Q55" s="25" t="s">
        <v>46</v>
      </c>
      <c r="R55" s="24" t="s">
        <v>47</v>
      </c>
      <c r="S55" s="22" t="s">
        <v>41</v>
      </c>
      <c r="T55" s="23" t="s">
        <v>42</v>
      </c>
      <c r="U55" s="24" t="s">
        <v>127</v>
      </c>
      <c r="V55" s="25" t="s">
        <v>46</v>
      </c>
      <c r="W55" s="24" t="s">
        <v>47</v>
      </c>
      <c r="X55" s="22" t="s">
        <v>41</v>
      </c>
      <c r="Y55" s="23" t="s">
        <v>42</v>
      </c>
      <c r="Z55" s="24" t="s">
        <v>127</v>
      </c>
      <c r="AA55" s="25" t="s">
        <v>46</v>
      </c>
      <c r="AB55" s="24" t="s">
        <v>47</v>
      </c>
      <c r="AC55" s="22" t="s">
        <v>41</v>
      </c>
      <c r="AD55" s="23" t="s">
        <v>42</v>
      </c>
      <c r="AE55" s="24" t="s">
        <v>127</v>
      </c>
      <c r="AF55" s="25" t="s">
        <v>46</v>
      </c>
      <c r="AG55" s="24" t="s">
        <v>47</v>
      </c>
      <c r="AH55" s="22" t="s">
        <v>41</v>
      </c>
      <c r="AI55" s="23" t="s">
        <v>42</v>
      </c>
      <c r="AJ55" s="24" t="s">
        <v>127</v>
      </c>
      <c r="AK55" s="25" t="s">
        <v>46</v>
      </c>
      <c r="AL55" s="24" t="s">
        <v>47</v>
      </c>
      <c r="AM55" s="22" t="s">
        <v>41</v>
      </c>
      <c r="AN55" s="23" t="s">
        <v>42</v>
      </c>
      <c r="AO55" s="24" t="s">
        <v>127</v>
      </c>
      <c r="AP55" s="25" t="s">
        <v>46</v>
      </c>
      <c r="AQ55" s="24" t="s">
        <v>47</v>
      </c>
      <c r="AR55" s="55"/>
      <c r="AS55" s="26" t="s">
        <v>71</v>
      </c>
      <c r="AT55" s="26" t="s">
        <v>128</v>
      </c>
      <c r="AU55" s="27" t="s">
        <v>129</v>
      </c>
      <c r="AV55" s="27" t="s">
        <v>130</v>
      </c>
      <c r="AY55" s="801">
        <f>AT62</f>
        <v>0</v>
      </c>
      <c r="AZ55" s="802"/>
      <c r="BC55" s="6"/>
      <c r="BD55" s="59"/>
      <c r="BE55" s="59"/>
      <c r="BF55" s="60"/>
    </row>
    <row r="56" spans="1:58" ht="24" customHeight="1" thickBot="1">
      <c r="A56" s="36">
        <f t="shared" ref="A56:A61" si="79">IF(D56="",0,1)</f>
        <v>0</v>
      </c>
      <c r="B56" s="814" t="s">
        <v>132</v>
      </c>
      <c r="C56" s="602"/>
      <c r="D56" s="602"/>
      <c r="E56" s="619"/>
      <c r="F56" s="631"/>
      <c r="G56" s="621">
        <f t="shared" ref="G56:G61" si="80">IF(J56="",0,1)</f>
        <v>0</v>
      </c>
      <c r="H56" s="622">
        <f t="shared" ref="H56:H61" si="81">IF(A56+G56=1,0,2)</f>
        <v>2</v>
      </c>
      <c r="I56" s="623"/>
      <c r="J56" s="623"/>
      <c r="K56" s="624">
        <f t="shared" ref="K56:K61" si="82">J56-I56</f>
        <v>0</v>
      </c>
      <c r="L56" s="625"/>
      <c r="M56" s="624">
        <f t="shared" ref="M56:M61" si="83">L56*K56</f>
        <v>0</v>
      </c>
      <c r="N56" s="623"/>
      <c r="O56" s="623"/>
      <c r="P56" s="624">
        <f t="shared" ref="P56:P61" si="84">O56-N56</f>
        <v>0</v>
      </c>
      <c r="Q56" s="625"/>
      <c r="R56" s="624">
        <f t="shared" ref="R56:R61" si="85">Q56*P56</f>
        <v>0</v>
      </c>
      <c r="S56" s="623"/>
      <c r="T56" s="623"/>
      <c r="U56" s="624">
        <f t="shared" ref="U56:U61" si="86">T56-S56</f>
        <v>0</v>
      </c>
      <c r="V56" s="625"/>
      <c r="W56" s="624">
        <f t="shared" ref="W56:W61" si="87">V56*U56</f>
        <v>0</v>
      </c>
      <c r="X56" s="623"/>
      <c r="Y56" s="623"/>
      <c r="Z56" s="624">
        <f t="shared" ref="Z56:Z61" si="88">Y56-X56</f>
        <v>0</v>
      </c>
      <c r="AA56" s="625"/>
      <c r="AB56" s="624">
        <f t="shared" ref="AB56:AB61" si="89">AA56*Z56</f>
        <v>0</v>
      </c>
      <c r="AC56" s="623"/>
      <c r="AD56" s="623"/>
      <c r="AE56" s="624">
        <f t="shared" ref="AE56:AE61" si="90">AD56-AC56</f>
        <v>0</v>
      </c>
      <c r="AF56" s="625"/>
      <c r="AG56" s="624">
        <f t="shared" ref="AG56:AG61" si="91">AF56*AE56</f>
        <v>0</v>
      </c>
      <c r="AH56" s="623"/>
      <c r="AI56" s="623"/>
      <c r="AJ56" s="624">
        <f t="shared" ref="AJ56:AJ61" si="92">AI56-AH56</f>
        <v>0</v>
      </c>
      <c r="AK56" s="625"/>
      <c r="AL56" s="642">
        <f t="shared" ref="AL56:AL61" si="93">AK56*AJ56</f>
        <v>0</v>
      </c>
      <c r="AM56" s="623"/>
      <c r="AN56" s="626"/>
      <c r="AO56" s="624">
        <f t="shared" ref="AO56:AO61" si="94">AN56-AM56</f>
        <v>0</v>
      </c>
      <c r="AP56" s="625"/>
      <c r="AQ56" s="642">
        <f t="shared" ref="AQ56:AQ61" si="95">AP56*AO56</f>
        <v>0</v>
      </c>
      <c r="AR56" s="627"/>
      <c r="AS56" s="628">
        <f>W56+R56+M56+AB56+AL56+AQ56+AG56</f>
        <v>0</v>
      </c>
      <c r="AT56" s="628">
        <f t="shared" ref="AT56:AT61" si="96">AS56*E56</f>
        <v>0</v>
      </c>
      <c r="AU56" s="624">
        <f t="shared" ref="AU56:AU61" si="97">P56+U56+K56+AE56+AJ56+AO56+Z56</f>
        <v>0</v>
      </c>
      <c r="AV56" s="624">
        <f t="shared" ref="AV56:AV61" si="98">AU56*E56</f>
        <v>0</v>
      </c>
      <c r="AY56" s="803"/>
      <c r="AZ56" s="804"/>
      <c r="BC56" s="6"/>
      <c r="BD56" s="61"/>
      <c r="BE56" s="62"/>
      <c r="BF56" s="63"/>
    </row>
    <row r="57" spans="1:58" ht="24" customHeight="1">
      <c r="A57" s="36">
        <f t="shared" si="79"/>
        <v>0</v>
      </c>
      <c r="B57" s="814"/>
      <c r="C57" s="629"/>
      <c r="D57" s="629"/>
      <c r="E57" s="619"/>
      <c r="F57" s="643"/>
      <c r="G57" s="621">
        <f t="shared" si="80"/>
        <v>0</v>
      </c>
      <c r="H57" s="622">
        <f t="shared" si="81"/>
        <v>2</v>
      </c>
      <c r="I57" s="623"/>
      <c r="J57" s="623"/>
      <c r="K57" s="624">
        <f t="shared" si="82"/>
        <v>0</v>
      </c>
      <c r="L57" s="625"/>
      <c r="M57" s="624">
        <f t="shared" si="83"/>
        <v>0</v>
      </c>
      <c r="N57" s="623"/>
      <c r="O57" s="623"/>
      <c r="P57" s="624">
        <f t="shared" si="84"/>
        <v>0</v>
      </c>
      <c r="Q57" s="625"/>
      <c r="R57" s="624">
        <f t="shared" si="85"/>
        <v>0</v>
      </c>
      <c r="S57" s="623"/>
      <c r="T57" s="623"/>
      <c r="U57" s="624">
        <f t="shared" si="86"/>
        <v>0</v>
      </c>
      <c r="V57" s="625"/>
      <c r="W57" s="642">
        <f t="shared" si="87"/>
        <v>0</v>
      </c>
      <c r="X57" s="623"/>
      <c r="Y57" s="623"/>
      <c r="Z57" s="624">
        <f t="shared" si="88"/>
        <v>0</v>
      </c>
      <c r="AA57" s="625"/>
      <c r="AB57" s="642">
        <f t="shared" si="89"/>
        <v>0</v>
      </c>
      <c r="AC57" s="623"/>
      <c r="AD57" s="623"/>
      <c r="AE57" s="624">
        <f t="shared" si="90"/>
        <v>0</v>
      </c>
      <c r="AF57" s="625"/>
      <c r="AG57" s="642">
        <f t="shared" si="91"/>
        <v>0</v>
      </c>
      <c r="AH57" s="623"/>
      <c r="AI57" s="623"/>
      <c r="AJ57" s="624">
        <f t="shared" si="92"/>
        <v>0</v>
      </c>
      <c r="AK57" s="625"/>
      <c r="AL57" s="642">
        <f t="shared" si="93"/>
        <v>0</v>
      </c>
      <c r="AM57" s="623"/>
      <c r="AN57" s="626"/>
      <c r="AO57" s="624">
        <f t="shared" si="94"/>
        <v>0</v>
      </c>
      <c r="AP57" s="625"/>
      <c r="AQ57" s="642">
        <f t="shared" si="95"/>
        <v>0</v>
      </c>
      <c r="AR57" s="627"/>
      <c r="AS57" s="628">
        <f>W57+R57+M57+AB57+AL57+AQ57+AG57</f>
        <v>0</v>
      </c>
      <c r="AT57" s="628">
        <f t="shared" si="96"/>
        <v>0</v>
      </c>
      <c r="AU57" s="624">
        <f t="shared" si="97"/>
        <v>0</v>
      </c>
      <c r="AV57" s="624">
        <f t="shared" si="98"/>
        <v>0</v>
      </c>
      <c r="BC57" s="6"/>
      <c r="BD57" s="6"/>
      <c r="BE57" s="6"/>
    </row>
    <row r="58" spans="1:58" ht="24" customHeight="1">
      <c r="A58" s="36">
        <f t="shared" si="79"/>
        <v>0</v>
      </c>
      <c r="B58" s="814"/>
      <c r="C58" s="629"/>
      <c r="D58" s="629"/>
      <c r="E58" s="619"/>
      <c r="F58" s="631"/>
      <c r="G58" s="621">
        <f t="shared" si="80"/>
        <v>0</v>
      </c>
      <c r="H58" s="622">
        <f t="shared" si="81"/>
        <v>2</v>
      </c>
      <c r="I58" s="623"/>
      <c r="J58" s="623"/>
      <c r="K58" s="624">
        <f t="shared" si="82"/>
        <v>0</v>
      </c>
      <c r="L58" s="625"/>
      <c r="M58" s="624">
        <f t="shared" si="83"/>
        <v>0</v>
      </c>
      <c r="N58" s="623"/>
      <c r="O58" s="623"/>
      <c r="P58" s="624">
        <f t="shared" si="84"/>
        <v>0</v>
      </c>
      <c r="Q58" s="625"/>
      <c r="R58" s="624">
        <f t="shared" si="85"/>
        <v>0</v>
      </c>
      <c r="S58" s="623"/>
      <c r="T58" s="626"/>
      <c r="U58" s="624">
        <f t="shared" si="86"/>
        <v>0</v>
      </c>
      <c r="V58" s="625"/>
      <c r="W58" s="642">
        <f t="shared" si="87"/>
        <v>0</v>
      </c>
      <c r="X58" s="623"/>
      <c r="Y58" s="626"/>
      <c r="Z58" s="624">
        <f t="shared" si="88"/>
        <v>0</v>
      </c>
      <c r="AA58" s="625"/>
      <c r="AB58" s="642">
        <f t="shared" si="89"/>
        <v>0</v>
      </c>
      <c r="AC58" s="623"/>
      <c r="AD58" s="626"/>
      <c r="AE58" s="624">
        <f t="shared" si="90"/>
        <v>0</v>
      </c>
      <c r="AF58" s="625"/>
      <c r="AG58" s="642">
        <f t="shared" si="91"/>
        <v>0</v>
      </c>
      <c r="AH58" s="623"/>
      <c r="AI58" s="626"/>
      <c r="AJ58" s="624">
        <f t="shared" si="92"/>
        <v>0</v>
      </c>
      <c r="AK58" s="625"/>
      <c r="AL58" s="642">
        <f t="shared" si="93"/>
        <v>0</v>
      </c>
      <c r="AM58" s="623"/>
      <c r="AN58" s="626"/>
      <c r="AO58" s="624">
        <f t="shared" si="94"/>
        <v>0</v>
      </c>
      <c r="AP58" s="625"/>
      <c r="AQ58" s="642">
        <f t="shared" si="95"/>
        <v>0</v>
      </c>
      <c r="AR58" s="627"/>
      <c r="AS58" s="628">
        <f>W58+R58+M58+AB58+AL58+AQ58+AG58</f>
        <v>0</v>
      </c>
      <c r="AT58" s="628">
        <f t="shared" si="96"/>
        <v>0</v>
      </c>
      <c r="AU58" s="624">
        <f t="shared" si="97"/>
        <v>0</v>
      </c>
      <c r="AV58" s="624">
        <f t="shared" si="98"/>
        <v>0</v>
      </c>
      <c r="AW58" s="652">
        <f>IF(E62&gt;0,AV62/E62,0)</f>
        <v>0</v>
      </c>
      <c r="BC58" s="6"/>
      <c r="BD58" s="6"/>
      <c r="BE58" s="6"/>
    </row>
    <row r="59" spans="1:58" ht="24" customHeight="1">
      <c r="A59" s="36">
        <f t="shared" si="79"/>
        <v>0</v>
      </c>
      <c r="B59" s="814"/>
      <c r="C59" s="629"/>
      <c r="D59" s="629"/>
      <c r="E59" s="619"/>
      <c r="F59" s="631"/>
      <c r="G59" s="621">
        <f t="shared" si="80"/>
        <v>0</v>
      </c>
      <c r="H59" s="622">
        <f t="shared" si="81"/>
        <v>2</v>
      </c>
      <c r="I59" s="623"/>
      <c r="J59" s="623"/>
      <c r="K59" s="624">
        <f t="shared" si="82"/>
        <v>0</v>
      </c>
      <c r="L59" s="625"/>
      <c r="M59" s="624">
        <f t="shared" si="83"/>
        <v>0</v>
      </c>
      <c r="N59" s="623"/>
      <c r="O59" s="623"/>
      <c r="P59" s="624">
        <f t="shared" si="84"/>
        <v>0</v>
      </c>
      <c r="Q59" s="625"/>
      <c r="R59" s="624">
        <f t="shared" si="85"/>
        <v>0</v>
      </c>
      <c r="S59" s="623"/>
      <c r="T59" s="626"/>
      <c r="U59" s="624">
        <f t="shared" si="86"/>
        <v>0</v>
      </c>
      <c r="V59" s="625"/>
      <c r="W59" s="642">
        <f t="shared" si="87"/>
        <v>0</v>
      </c>
      <c r="X59" s="623"/>
      <c r="Y59" s="626"/>
      <c r="Z59" s="624">
        <f t="shared" si="88"/>
        <v>0</v>
      </c>
      <c r="AA59" s="625"/>
      <c r="AB59" s="642">
        <f t="shared" si="89"/>
        <v>0</v>
      </c>
      <c r="AC59" s="623"/>
      <c r="AD59" s="626"/>
      <c r="AE59" s="624">
        <f t="shared" si="90"/>
        <v>0</v>
      </c>
      <c r="AF59" s="625"/>
      <c r="AG59" s="642">
        <f t="shared" si="91"/>
        <v>0</v>
      </c>
      <c r="AH59" s="623"/>
      <c r="AI59" s="626"/>
      <c r="AJ59" s="624">
        <f t="shared" si="92"/>
        <v>0</v>
      </c>
      <c r="AK59" s="625"/>
      <c r="AL59" s="642">
        <f t="shared" si="93"/>
        <v>0</v>
      </c>
      <c r="AM59" s="623"/>
      <c r="AN59" s="626"/>
      <c r="AO59" s="624">
        <f t="shared" si="94"/>
        <v>0</v>
      </c>
      <c r="AP59" s="625"/>
      <c r="AQ59" s="642">
        <f t="shared" si="95"/>
        <v>0</v>
      </c>
      <c r="AR59" s="627"/>
      <c r="AS59" s="628">
        <f>W59+R59+M59+AB59+AL59+AQ59+AG59</f>
        <v>0</v>
      </c>
      <c r="AT59" s="628">
        <f t="shared" si="96"/>
        <v>0</v>
      </c>
      <c r="AU59" s="624">
        <f t="shared" si="97"/>
        <v>0</v>
      </c>
      <c r="AV59" s="624">
        <f t="shared" si="98"/>
        <v>0</v>
      </c>
      <c r="BC59" s="6"/>
      <c r="BD59" s="6"/>
      <c r="BE59" s="6"/>
    </row>
    <row r="60" spans="1:58" ht="24" customHeight="1">
      <c r="A60" s="36">
        <f t="shared" si="79"/>
        <v>0</v>
      </c>
      <c r="B60" s="814"/>
      <c r="C60" s="629"/>
      <c r="D60" s="629"/>
      <c r="E60" s="619"/>
      <c r="F60" s="631"/>
      <c r="G60" s="621">
        <f t="shared" si="80"/>
        <v>0</v>
      </c>
      <c r="H60" s="622">
        <f t="shared" si="81"/>
        <v>2</v>
      </c>
      <c r="I60" s="623"/>
      <c r="J60" s="623"/>
      <c r="K60" s="624">
        <f t="shared" si="82"/>
        <v>0</v>
      </c>
      <c r="L60" s="625"/>
      <c r="M60" s="624">
        <f t="shared" si="83"/>
        <v>0</v>
      </c>
      <c r="N60" s="623"/>
      <c r="O60" s="623"/>
      <c r="P60" s="624">
        <f t="shared" si="84"/>
        <v>0</v>
      </c>
      <c r="Q60" s="625"/>
      <c r="R60" s="624">
        <f t="shared" si="85"/>
        <v>0</v>
      </c>
      <c r="S60" s="623"/>
      <c r="T60" s="626"/>
      <c r="U60" s="624">
        <f t="shared" si="86"/>
        <v>0</v>
      </c>
      <c r="V60" s="625"/>
      <c r="W60" s="642">
        <f t="shared" si="87"/>
        <v>0</v>
      </c>
      <c r="X60" s="623"/>
      <c r="Y60" s="626"/>
      <c r="Z60" s="624">
        <f t="shared" si="88"/>
        <v>0</v>
      </c>
      <c r="AA60" s="625"/>
      <c r="AB60" s="642">
        <f t="shared" si="89"/>
        <v>0</v>
      </c>
      <c r="AC60" s="623"/>
      <c r="AD60" s="626"/>
      <c r="AE60" s="624">
        <f t="shared" si="90"/>
        <v>0</v>
      </c>
      <c r="AF60" s="625"/>
      <c r="AG60" s="642">
        <f t="shared" si="91"/>
        <v>0</v>
      </c>
      <c r="AH60" s="623"/>
      <c r="AI60" s="626"/>
      <c r="AJ60" s="624">
        <f t="shared" si="92"/>
        <v>0</v>
      </c>
      <c r="AK60" s="625"/>
      <c r="AL60" s="642">
        <f t="shared" si="93"/>
        <v>0</v>
      </c>
      <c r="AM60" s="623"/>
      <c r="AN60" s="626"/>
      <c r="AO60" s="624">
        <f t="shared" si="94"/>
        <v>0</v>
      </c>
      <c r="AP60" s="625"/>
      <c r="AQ60" s="642">
        <f t="shared" si="95"/>
        <v>0</v>
      </c>
      <c r="AR60" s="627"/>
      <c r="AS60" s="628">
        <f>W60+R60+M60+AB60+AL60+AQ60+AG60</f>
        <v>0</v>
      </c>
      <c r="AT60" s="628">
        <f t="shared" si="96"/>
        <v>0</v>
      </c>
      <c r="AU60" s="624">
        <f t="shared" si="97"/>
        <v>0</v>
      </c>
      <c r="AV60" s="624">
        <f t="shared" si="98"/>
        <v>0</v>
      </c>
      <c r="BC60" s="6"/>
      <c r="BD60" s="6"/>
      <c r="BE60" s="6"/>
    </row>
    <row r="61" spans="1:58" ht="23.25" customHeight="1">
      <c r="A61" s="36">
        <f t="shared" si="79"/>
        <v>0</v>
      </c>
      <c r="B61" s="814"/>
      <c r="C61" s="629"/>
      <c r="D61" s="629"/>
      <c r="E61" s="619"/>
      <c r="F61" s="631"/>
      <c r="G61" s="621">
        <f t="shared" si="80"/>
        <v>0</v>
      </c>
      <c r="H61" s="622">
        <f t="shared" si="81"/>
        <v>2</v>
      </c>
      <c r="I61" s="623"/>
      <c r="J61" s="623"/>
      <c r="K61" s="624">
        <f t="shared" si="82"/>
        <v>0</v>
      </c>
      <c r="L61" s="625"/>
      <c r="M61" s="624">
        <f t="shared" si="83"/>
        <v>0</v>
      </c>
      <c r="N61" s="623"/>
      <c r="O61" s="623"/>
      <c r="P61" s="624">
        <f t="shared" si="84"/>
        <v>0</v>
      </c>
      <c r="Q61" s="625"/>
      <c r="R61" s="624">
        <f t="shared" si="85"/>
        <v>0</v>
      </c>
      <c r="S61" s="623"/>
      <c r="T61" s="623"/>
      <c r="U61" s="624">
        <f t="shared" si="86"/>
        <v>0</v>
      </c>
      <c r="V61" s="625"/>
      <c r="W61" s="642">
        <f t="shared" si="87"/>
        <v>0</v>
      </c>
      <c r="X61" s="623"/>
      <c r="Y61" s="623"/>
      <c r="Z61" s="624">
        <f t="shared" si="88"/>
        <v>0</v>
      </c>
      <c r="AA61" s="625"/>
      <c r="AB61" s="642">
        <f t="shared" si="89"/>
        <v>0</v>
      </c>
      <c r="AC61" s="623"/>
      <c r="AD61" s="623"/>
      <c r="AE61" s="624">
        <f t="shared" si="90"/>
        <v>0</v>
      </c>
      <c r="AF61" s="625"/>
      <c r="AG61" s="642">
        <f t="shared" si="91"/>
        <v>0</v>
      </c>
      <c r="AH61" s="623"/>
      <c r="AI61" s="623"/>
      <c r="AJ61" s="624">
        <f t="shared" si="92"/>
        <v>0</v>
      </c>
      <c r="AK61" s="625"/>
      <c r="AL61" s="642">
        <f t="shared" si="93"/>
        <v>0</v>
      </c>
      <c r="AM61" s="633"/>
      <c r="AN61" s="623"/>
      <c r="AO61" s="624">
        <f t="shared" si="94"/>
        <v>0</v>
      </c>
      <c r="AP61" s="625"/>
      <c r="AQ61" s="642">
        <f t="shared" si="95"/>
        <v>0</v>
      </c>
      <c r="AR61" s="627"/>
      <c r="AS61" s="628">
        <f>W61+R61+M61+AB61+AL61+AQ61</f>
        <v>0</v>
      </c>
      <c r="AT61" s="628">
        <f t="shared" si="96"/>
        <v>0</v>
      </c>
      <c r="AU61" s="624">
        <f t="shared" si="97"/>
        <v>0</v>
      </c>
      <c r="AV61" s="624">
        <f t="shared" si="98"/>
        <v>0</v>
      </c>
      <c r="BC61" s="6"/>
      <c r="BD61" s="6"/>
      <c r="BE61" s="6"/>
    </row>
    <row r="62" spans="1:58" ht="25.5" customHeight="1">
      <c r="A62" s="36"/>
      <c r="B62" s="814"/>
      <c r="C62" s="635">
        <f>COUNTA(C56:C61)</f>
        <v>0</v>
      </c>
      <c r="D62" s="635"/>
      <c r="E62" s="613">
        <f>SUM(E56:E61)</f>
        <v>0</v>
      </c>
      <c r="F62" s="631"/>
      <c r="G62" s="621"/>
      <c r="H62" s="622"/>
      <c r="I62" s="819" t="s">
        <v>32</v>
      </c>
      <c r="J62" s="819"/>
      <c r="K62" s="819"/>
      <c r="L62" s="819"/>
      <c r="M62" s="640">
        <f>SUM(M56:M61)</f>
        <v>0</v>
      </c>
      <c r="N62" s="819" t="s">
        <v>32</v>
      </c>
      <c r="O62" s="819"/>
      <c r="P62" s="819"/>
      <c r="Q62" s="819"/>
      <c r="R62" s="640">
        <f>SUM(R56:R61)</f>
        <v>0</v>
      </c>
      <c r="S62" s="819" t="s">
        <v>32</v>
      </c>
      <c r="T62" s="819"/>
      <c r="U62" s="819"/>
      <c r="V62" s="819"/>
      <c r="W62" s="637">
        <f>SUM(W56:W61)</f>
        <v>0</v>
      </c>
      <c r="X62" s="819" t="s">
        <v>32</v>
      </c>
      <c r="Y62" s="819"/>
      <c r="Z62" s="819"/>
      <c r="AA62" s="819"/>
      <c r="AB62" s="637">
        <f>SUM(AB56:AB61)</f>
        <v>0</v>
      </c>
      <c r="AC62" s="819" t="s">
        <v>32</v>
      </c>
      <c r="AD62" s="819"/>
      <c r="AE62" s="819"/>
      <c r="AF62" s="819"/>
      <c r="AG62" s="637">
        <f>SUM(AG56:AG61)</f>
        <v>0</v>
      </c>
      <c r="AH62" s="819" t="s">
        <v>32</v>
      </c>
      <c r="AI62" s="819"/>
      <c r="AJ62" s="819"/>
      <c r="AK62" s="819"/>
      <c r="AL62" s="637">
        <f>SUM(AL56:AL61)</f>
        <v>0</v>
      </c>
      <c r="AM62" s="819" t="s">
        <v>32</v>
      </c>
      <c r="AN62" s="819"/>
      <c r="AO62" s="819"/>
      <c r="AP62" s="819"/>
      <c r="AQ62" s="637">
        <f>SUM(AQ56:AQ61)</f>
        <v>0</v>
      </c>
      <c r="AR62" s="641"/>
      <c r="AS62" s="639">
        <f>SUM(AS56:AS61)</f>
        <v>0</v>
      </c>
      <c r="AT62" s="639">
        <f>SUM(AT56:AT61)</f>
        <v>0</v>
      </c>
      <c r="AU62" s="640">
        <f>SUM(AU56:AU61)</f>
        <v>0</v>
      </c>
      <c r="AV62" s="640">
        <f>SUM(AV56:AV61)</f>
        <v>0</v>
      </c>
      <c r="AZ62" s="52"/>
      <c r="BC62" s="6"/>
      <c r="BD62" s="6"/>
      <c r="BE62" s="50"/>
    </row>
    <row r="63" spans="1:58" ht="16.5" thickBot="1">
      <c r="A63" s="36"/>
      <c r="B63" s="37"/>
      <c r="G63" s="45"/>
      <c r="H63" s="46"/>
      <c r="I63" s="821"/>
      <c r="J63" s="822"/>
      <c r="K63" s="53"/>
      <c r="N63" s="821"/>
      <c r="O63" s="822"/>
      <c r="P63" s="53"/>
      <c r="S63" s="821"/>
      <c r="T63" s="822"/>
      <c r="U63" s="53"/>
      <c r="X63" s="821"/>
      <c r="Y63" s="822"/>
      <c r="Z63" s="53"/>
      <c r="AC63" s="821"/>
      <c r="AD63" s="822"/>
      <c r="AE63" s="53"/>
      <c r="AH63" s="821"/>
      <c r="AI63" s="822"/>
      <c r="AJ63" s="53"/>
      <c r="AM63" s="821"/>
      <c r="AN63" s="822"/>
      <c r="AO63" s="53"/>
      <c r="AR63" s="54"/>
      <c r="BC63" s="6"/>
      <c r="BD63" s="6"/>
      <c r="BE63" s="64"/>
    </row>
    <row r="64" spans="1:58" ht="78.75">
      <c r="A64" s="36"/>
      <c r="B64" s="37"/>
      <c r="C64" s="815" t="s">
        <v>230</v>
      </c>
      <c r="D64" s="816"/>
      <c r="E64" s="11" t="s">
        <v>131</v>
      </c>
      <c r="F64" s="48"/>
      <c r="G64" s="45"/>
      <c r="H64" s="46"/>
      <c r="I64" s="22" t="s">
        <v>41</v>
      </c>
      <c r="J64" s="23" t="s">
        <v>42</v>
      </c>
      <c r="K64" s="24" t="s">
        <v>127</v>
      </c>
      <c r="L64" s="25" t="s">
        <v>46</v>
      </c>
      <c r="M64" s="24" t="s">
        <v>47</v>
      </c>
      <c r="N64" s="22" t="s">
        <v>41</v>
      </c>
      <c r="O64" s="23" t="s">
        <v>42</v>
      </c>
      <c r="P64" s="24" t="s">
        <v>127</v>
      </c>
      <c r="Q64" s="25" t="s">
        <v>46</v>
      </c>
      <c r="R64" s="24" t="s">
        <v>47</v>
      </c>
      <c r="S64" s="22" t="s">
        <v>41</v>
      </c>
      <c r="T64" s="23" t="s">
        <v>42</v>
      </c>
      <c r="U64" s="24" t="s">
        <v>127</v>
      </c>
      <c r="V64" s="25" t="s">
        <v>46</v>
      </c>
      <c r="W64" s="24" t="s">
        <v>47</v>
      </c>
      <c r="X64" s="22" t="s">
        <v>41</v>
      </c>
      <c r="Y64" s="23" t="s">
        <v>42</v>
      </c>
      <c r="Z64" s="24" t="s">
        <v>127</v>
      </c>
      <c r="AA64" s="25" t="s">
        <v>46</v>
      </c>
      <c r="AB64" s="24" t="s">
        <v>47</v>
      </c>
      <c r="AC64" s="22" t="s">
        <v>41</v>
      </c>
      <c r="AD64" s="23" t="s">
        <v>42</v>
      </c>
      <c r="AE64" s="24" t="s">
        <v>127</v>
      </c>
      <c r="AF64" s="25" t="s">
        <v>46</v>
      </c>
      <c r="AG64" s="24" t="s">
        <v>47</v>
      </c>
      <c r="AH64" s="22" t="s">
        <v>41</v>
      </c>
      <c r="AI64" s="23" t="s">
        <v>42</v>
      </c>
      <c r="AJ64" s="24" t="s">
        <v>127</v>
      </c>
      <c r="AK64" s="25" t="s">
        <v>46</v>
      </c>
      <c r="AL64" s="24" t="s">
        <v>47</v>
      </c>
      <c r="AM64" s="22" t="s">
        <v>41</v>
      </c>
      <c r="AN64" s="23" t="s">
        <v>42</v>
      </c>
      <c r="AO64" s="24" t="s">
        <v>127</v>
      </c>
      <c r="AP64" s="25" t="s">
        <v>46</v>
      </c>
      <c r="AQ64" s="24" t="s">
        <v>47</v>
      </c>
      <c r="AR64" s="55"/>
      <c r="AS64" s="26" t="s">
        <v>71</v>
      </c>
      <c r="AT64" s="26" t="s">
        <v>128</v>
      </c>
      <c r="AU64" s="27" t="s">
        <v>129</v>
      </c>
      <c r="AV64" s="27" t="s">
        <v>130</v>
      </c>
      <c r="AY64" s="801">
        <f>AT71</f>
        <v>0</v>
      </c>
      <c r="AZ64" s="802"/>
      <c r="BC64" s="6"/>
      <c r="BD64" s="6"/>
      <c r="BE64" s="6"/>
    </row>
    <row r="65" spans="1:57" ht="24.75" customHeight="1" thickBot="1">
      <c r="A65" s="36">
        <f t="shared" ref="A65:A70" si="99">IF(D65="",0,1)</f>
        <v>0</v>
      </c>
      <c r="B65" s="814" t="s">
        <v>132</v>
      </c>
      <c r="C65" s="602"/>
      <c r="D65" s="602"/>
      <c r="E65" s="603"/>
      <c r="F65" s="645"/>
      <c r="G65" s="605">
        <f t="shared" ref="G65:G70" si="100">IF(J65="",0,1)</f>
        <v>0</v>
      </c>
      <c r="H65" s="606">
        <f t="shared" ref="H65:H70" si="101">IF(A65+G65=1,0,2)</f>
        <v>2</v>
      </c>
      <c r="I65" s="607"/>
      <c r="J65" s="607"/>
      <c r="K65" s="608">
        <f t="shared" ref="K65:K70" si="102">J65-I65</f>
        <v>0</v>
      </c>
      <c r="L65" s="603"/>
      <c r="M65" s="608">
        <f t="shared" ref="M65:M70" si="103">L65*K65</f>
        <v>0</v>
      </c>
      <c r="N65" s="607"/>
      <c r="O65" s="607"/>
      <c r="P65" s="608">
        <f>O65-N65</f>
        <v>0</v>
      </c>
      <c r="Q65" s="603"/>
      <c r="R65" s="608">
        <f t="shared" ref="R65:R70" si="104">Q65*P65</f>
        <v>0</v>
      </c>
      <c r="S65" s="607"/>
      <c r="T65" s="646"/>
      <c r="U65" s="608">
        <f>T65-S65</f>
        <v>0</v>
      </c>
      <c r="V65" s="603"/>
      <c r="W65" s="647">
        <f t="shared" ref="W65:W70" si="105">V65*U65</f>
        <v>0</v>
      </c>
      <c r="X65" s="607"/>
      <c r="Y65" s="646"/>
      <c r="Z65" s="608">
        <f>Y65-X65</f>
        <v>0</v>
      </c>
      <c r="AA65" s="603"/>
      <c r="AB65" s="647">
        <f t="shared" ref="AB65:AB70" si="106">AA65*Z65</f>
        <v>0</v>
      </c>
      <c r="AC65" s="607"/>
      <c r="AD65" s="646"/>
      <c r="AE65" s="608">
        <f>AD65-AC65</f>
        <v>0</v>
      </c>
      <c r="AF65" s="603"/>
      <c r="AG65" s="647">
        <f t="shared" ref="AG65:AG70" si="107">AF65*AE65</f>
        <v>0</v>
      </c>
      <c r="AH65" s="607"/>
      <c r="AI65" s="646"/>
      <c r="AJ65" s="608">
        <f>AI65-AH65</f>
        <v>0</v>
      </c>
      <c r="AK65" s="603"/>
      <c r="AL65" s="647">
        <f t="shared" ref="AL65:AL70" si="108">AK65*AJ65</f>
        <v>0</v>
      </c>
      <c r="AM65" s="607"/>
      <c r="AN65" s="646"/>
      <c r="AO65" s="608">
        <f>AN65-AM65</f>
        <v>0</v>
      </c>
      <c r="AP65" s="603"/>
      <c r="AQ65" s="647">
        <f t="shared" ref="AQ65:AQ70" si="109">AP65*AO65</f>
        <v>0</v>
      </c>
      <c r="AR65" s="609"/>
      <c r="AS65" s="610">
        <f>W65+R65+M65+AB65+AL65+AQ65+AG65</f>
        <v>0</v>
      </c>
      <c r="AT65" s="610">
        <f t="shared" ref="AT65:AT70" si="110">AS65*E65</f>
        <v>0</v>
      </c>
      <c r="AU65" s="608">
        <f t="shared" ref="AU65:AU70" si="111">P65+U65+K65+AE65+AJ65+AO65+Z65</f>
        <v>0</v>
      </c>
      <c r="AV65" s="608">
        <f t="shared" ref="AV65:AV70" si="112">AU65*E65</f>
        <v>0</v>
      </c>
      <c r="AY65" s="803"/>
      <c r="AZ65" s="804"/>
      <c r="BC65" s="6"/>
      <c r="BD65" s="6"/>
      <c r="BE65" s="6"/>
    </row>
    <row r="66" spans="1:57" ht="24" customHeight="1">
      <c r="A66" s="36">
        <f t="shared" si="99"/>
        <v>0</v>
      </c>
      <c r="B66" s="814"/>
      <c r="C66" s="602"/>
      <c r="D66" s="602"/>
      <c r="E66" s="603"/>
      <c r="F66" s="648"/>
      <c r="G66" s="605">
        <f t="shared" si="100"/>
        <v>0</v>
      </c>
      <c r="H66" s="606">
        <f t="shared" si="101"/>
        <v>2</v>
      </c>
      <c r="I66" s="607"/>
      <c r="J66" s="607"/>
      <c r="K66" s="608">
        <f t="shared" si="102"/>
        <v>0</v>
      </c>
      <c r="L66" s="603"/>
      <c r="M66" s="608">
        <f t="shared" si="103"/>
        <v>0</v>
      </c>
      <c r="N66" s="607"/>
      <c r="O66" s="607"/>
      <c r="P66" s="608">
        <f>O66-N66</f>
        <v>0</v>
      </c>
      <c r="Q66" s="603"/>
      <c r="R66" s="608">
        <f t="shared" si="104"/>
        <v>0</v>
      </c>
      <c r="S66" s="607"/>
      <c r="T66" s="646"/>
      <c r="U66" s="608">
        <f>T66-S66</f>
        <v>0</v>
      </c>
      <c r="V66" s="603"/>
      <c r="W66" s="647">
        <f t="shared" si="105"/>
        <v>0</v>
      </c>
      <c r="X66" s="607"/>
      <c r="Y66" s="646"/>
      <c r="Z66" s="608">
        <f>Y66-X66</f>
        <v>0</v>
      </c>
      <c r="AA66" s="603"/>
      <c r="AB66" s="647">
        <f t="shared" si="106"/>
        <v>0</v>
      </c>
      <c r="AC66" s="607"/>
      <c r="AD66" s="646"/>
      <c r="AE66" s="608">
        <f>AD66-AC66</f>
        <v>0</v>
      </c>
      <c r="AF66" s="603"/>
      <c r="AG66" s="647">
        <f t="shared" si="107"/>
        <v>0</v>
      </c>
      <c r="AH66" s="607"/>
      <c r="AI66" s="646"/>
      <c r="AJ66" s="608">
        <f>AI66-AH66</f>
        <v>0</v>
      </c>
      <c r="AK66" s="603"/>
      <c r="AL66" s="647">
        <f t="shared" si="108"/>
        <v>0</v>
      </c>
      <c r="AM66" s="607"/>
      <c r="AN66" s="646"/>
      <c r="AO66" s="608">
        <f>AN66-AM66</f>
        <v>0</v>
      </c>
      <c r="AP66" s="603"/>
      <c r="AQ66" s="647">
        <f t="shared" si="109"/>
        <v>0</v>
      </c>
      <c r="AR66" s="609"/>
      <c r="AS66" s="610">
        <f>W66+R66+M66+AB66+AL66+AQ66+AG66</f>
        <v>0</v>
      </c>
      <c r="AT66" s="610">
        <f t="shared" si="110"/>
        <v>0</v>
      </c>
      <c r="AU66" s="608">
        <f t="shared" si="111"/>
        <v>0</v>
      </c>
      <c r="AV66" s="608">
        <f t="shared" si="112"/>
        <v>0</v>
      </c>
      <c r="BC66" s="6"/>
      <c r="BD66" s="6"/>
      <c r="BE66" s="6"/>
    </row>
    <row r="67" spans="1:57" ht="24" customHeight="1">
      <c r="A67" s="36">
        <f t="shared" si="99"/>
        <v>0</v>
      </c>
      <c r="B67" s="814"/>
      <c r="C67" s="602"/>
      <c r="D67" s="602"/>
      <c r="E67" s="603"/>
      <c r="F67" s="645"/>
      <c r="G67" s="605">
        <f t="shared" si="100"/>
        <v>0</v>
      </c>
      <c r="H67" s="606">
        <f t="shared" si="101"/>
        <v>2</v>
      </c>
      <c r="I67" s="607"/>
      <c r="J67" s="607"/>
      <c r="K67" s="608">
        <v>0</v>
      </c>
      <c r="L67" s="603"/>
      <c r="M67" s="608">
        <f t="shared" si="103"/>
        <v>0</v>
      </c>
      <c r="N67" s="607"/>
      <c r="O67" s="607"/>
      <c r="P67" s="608">
        <v>0</v>
      </c>
      <c r="Q67" s="603"/>
      <c r="R67" s="608">
        <f t="shared" si="104"/>
        <v>0</v>
      </c>
      <c r="S67" s="607"/>
      <c r="T67" s="646"/>
      <c r="U67" s="608">
        <v>0</v>
      </c>
      <c r="V67" s="603"/>
      <c r="W67" s="647">
        <f t="shared" si="105"/>
        <v>0</v>
      </c>
      <c r="X67" s="607"/>
      <c r="Y67" s="646"/>
      <c r="Z67" s="608">
        <v>0</v>
      </c>
      <c r="AA67" s="603"/>
      <c r="AB67" s="647">
        <f t="shared" si="106"/>
        <v>0</v>
      </c>
      <c r="AC67" s="607"/>
      <c r="AD67" s="646"/>
      <c r="AE67" s="608">
        <v>0</v>
      </c>
      <c r="AF67" s="603"/>
      <c r="AG67" s="647">
        <f t="shared" si="107"/>
        <v>0</v>
      </c>
      <c r="AH67" s="607"/>
      <c r="AI67" s="646"/>
      <c r="AJ67" s="608">
        <v>0</v>
      </c>
      <c r="AK67" s="603"/>
      <c r="AL67" s="647">
        <f t="shared" si="108"/>
        <v>0</v>
      </c>
      <c r="AM67" s="607"/>
      <c r="AN67" s="646"/>
      <c r="AO67" s="608">
        <v>0</v>
      </c>
      <c r="AP67" s="603"/>
      <c r="AQ67" s="647">
        <f t="shared" si="109"/>
        <v>0</v>
      </c>
      <c r="AR67" s="609"/>
      <c r="AS67" s="610">
        <f>W67+R67+M67+AB67+AL67+AQ67+AG67</f>
        <v>0</v>
      </c>
      <c r="AT67" s="610">
        <f t="shared" si="110"/>
        <v>0</v>
      </c>
      <c r="AU67" s="608">
        <f t="shared" si="111"/>
        <v>0</v>
      </c>
      <c r="AV67" s="608">
        <f t="shared" si="112"/>
        <v>0</v>
      </c>
      <c r="AW67" s="652">
        <f>IF(E71&gt;0,AV71/E71,0)</f>
        <v>0</v>
      </c>
      <c r="BC67" s="6"/>
      <c r="BD67" s="6"/>
      <c r="BE67" s="6"/>
    </row>
    <row r="68" spans="1:57" ht="24" customHeight="1">
      <c r="A68" s="36">
        <f t="shared" si="99"/>
        <v>0</v>
      </c>
      <c r="B68" s="814"/>
      <c r="C68" s="602"/>
      <c r="D68" s="602"/>
      <c r="E68" s="603"/>
      <c r="F68" s="645"/>
      <c r="G68" s="605">
        <f t="shared" si="100"/>
        <v>0</v>
      </c>
      <c r="H68" s="606">
        <f t="shared" si="101"/>
        <v>2</v>
      </c>
      <c r="I68" s="607"/>
      <c r="J68" s="607"/>
      <c r="K68" s="608">
        <f t="shared" si="102"/>
        <v>0</v>
      </c>
      <c r="L68" s="603"/>
      <c r="M68" s="608">
        <f t="shared" si="103"/>
        <v>0</v>
      </c>
      <c r="N68" s="607"/>
      <c r="O68" s="607"/>
      <c r="P68" s="608">
        <f>O68-N68</f>
        <v>0</v>
      </c>
      <c r="Q68" s="603"/>
      <c r="R68" s="608">
        <f t="shared" si="104"/>
        <v>0</v>
      </c>
      <c r="S68" s="607"/>
      <c r="T68" s="646"/>
      <c r="U68" s="608">
        <f>T68-S68</f>
        <v>0</v>
      </c>
      <c r="V68" s="603"/>
      <c r="W68" s="647">
        <f t="shared" si="105"/>
        <v>0</v>
      </c>
      <c r="X68" s="607"/>
      <c r="Y68" s="646"/>
      <c r="Z68" s="608">
        <f>Y68-X68</f>
        <v>0</v>
      </c>
      <c r="AA68" s="603"/>
      <c r="AB68" s="647">
        <f t="shared" si="106"/>
        <v>0</v>
      </c>
      <c r="AC68" s="607"/>
      <c r="AD68" s="646"/>
      <c r="AE68" s="608">
        <f>AD68-AC68</f>
        <v>0</v>
      </c>
      <c r="AF68" s="603"/>
      <c r="AG68" s="647">
        <f t="shared" si="107"/>
        <v>0</v>
      </c>
      <c r="AH68" s="607"/>
      <c r="AI68" s="646"/>
      <c r="AJ68" s="608">
        <f>AI68-AH68</f>
        <v>0</v>
      </c>
      <c r="AK68" s="603"/>
      <c r="AL68" s="647">
        <f t="shared" si="108"/>
        <v>0</v>
      </c>
      <c r="AM68" s="607"/>
      <c r="AN68" s="646"/>
      <c r="AO68" s="608">
        <f>AN68-AM68</f>
        <v>0</v>
      </c>
      <c r="AP68" s="603"/>
      <c r="AQ68" s="647">
        <f t="shared" si="109"/>
        <v>0</v>
      </c>
      <c r="AR68" s="609"/>
      <c r="AS68" s="610">
        <f>W68+R68+M68+AB68+AL68+AQ68+AG68</f>
        <v>0</v>
      </c>
      <c r="AT68" s="610">
        <f t="shared" si="110"/>
        <v>0</v>
      </c>
      <c r="AU68" s="608">
        <f t="shared" si="111"/>
        <v>0</v>
      </c>
      <c r="AV68" s="608">
        <f t="shared" si="112"/>
        <v>0</v>
      </c>
      <c r="BC68" s="6"/>
      <c r="BD68" s="6"/>
      <c r="BE68" s="6"/>
    </row>
    <row r="69" spans="1:57" ht="24" customHeight="1">
      <c r="A69" s="36">
        <f t="shared" si="99"/>
        <v>0</v>
      </c>
      <c r="B69" s="814"/>
      <c r="C69" s="602"/>
      <c r="D69" s="602"/>
      <c r="E69" s="603"/>
      <c r="F69" s="645"/>
      <c r="G69" s="605">
        <f t="shared" si="100"/>
        <v>0</v>
      </c>
      <c r="H69" s="606">
        <f t="shared" si="101"/>
        <v>2</v>
      </c>
      <c r="I69" s="607"/>
      <c r="J69" s="607"/>
      <c r="K69" s="608">
        <f t="shared" si="102"/>
        <v>0</v>
      </c>
      <c r="L69" s="603"/>
      <c r="M69" s="608">
        <f t="shared" si="103"/>
        <v>0</v>
      </c>
      <c r="N69" s="607"/>
      <c r="O69" s="607"/>
      <c r="P69" s="608">
        <f>O69-N69</f>
        <v>0</v>
      </c>
      <c r="Q69" s="603"/>
      <c r="R69" s="608">
        <f t="shared" si="104"/>
        <v>0</v>
      </c>
      <c r="S69" s="607"/>
      <c r="T69" s="646"/>
      <c r="U69" s="608">
        <f>T69-S69</f>
        <v>0</v>
      </c>
      <c r="V69" s="603"/>
      <c r="W69" s="647">
        <f t="shared" si="105"/>
        <v>0</v>
      </c>
      <c r="X69" s="607"/>
      <c r="Y69" s="646"/>
      <c r="Z69" s="608">
        <f>Y69-X69</f>
        <v>0</v>
      </c>
      <c r="AA69" s="603"/>
      <c r="AB69" s="647">
        <f t="shared" si="106"/>
        <v>0</v>
      </c>
      <c r="AC69" s="607"/>
      <c r="AD69" s="646"/>
      <c r="AE69" s="608">
        <f>AD69-AC69</f>
        <v>0</v>
      </c>
      <c r="AF69" s="603"/>
      <c r="AG69" s="647">
        <f t="shared" si="107"/>
        <v>0</v>
      </c>
      <c r="AH69" s="607"/>
      <c r="AI69" s="646"/>
      <c r="AJ69" s="608">
        <f>AI69-AH69</f>
        <v>0</v>
      </c>
      <c r="AK69" s="603"/>
      <c r="AL69" s="647">
        <f t="shared" si="108"/>
        <v>0</v>
      </c>
      <c r="AM69" s="607"/>
      <c r="AN69" s="646"/>
      <c r="AO69" s="608">
        <f>AN69-AM69</f>
        <v>0</v>
      </c>
      <c r="AP69" s="603"/>
      <c r="AQ69" s="647">
        <f t="shared" si="109"/>
        <v>0</v>
      </c>
      <c r="AR69" s="609"/>
      <c r="AS69" s="610">
        <f>W69+R69+M69+AB69+AL69+AQ69+AG69</f>
        <v>0</v>
      </c>
      <c r="AT69" s="610">
        <f t="shared" si="110"/>
        <v>0</v>
      </c>
      <c r="AU69" s="608">
        <f t="shared" si="111"/>
        <v>0</v>
      </c>
      <c r="AV69" s="608">
        <f t="shared" si="112"/>
        <v>0</v>
      </c>
      <c r="BC69" s="6"/>
      <c r="BD69" s="6"/>
      <c r="BE69" s="6"/>
    </row>
    <row r="70" spans="1:57" ht="24" customHeight="1">
      <c r="A70" s="36">
        <f t="shared" si="99"/>
        <v>0</v>
      </c>
      <c r="B70" s="814"/>
      <c r="C70" s="602"/>
      <c r="D70" s="602"/>
      <c r="E70" s="603"/>
      <c r="F70" s="645"/>
      <c r="G70" s="605">
        <f t="shared" si="100"/>
        <v>0</v>
      </c>
      <c r="H70" s="606">
        <f t="shared" si="101"/>
        <v>2</v>
      </c>
      <c r="I70" s="607"/>
      <c r="J70" s="607"/>
      <c r="K70" s="608">
        <f t="shared" si="102"/>
        <v>0</v>
      </c>
      <c r="L70" s="603"/>
      <c r="M70" s="608">
        <f t="shared" si="103"/>
        <v>0</v>
      </c>
      <c r="N70" s="607"/>
      <c r="O70" s="607"/>
      <c r="P70" s="608">
        <f>O70-N70</f>
        <v>0</v>
      </c>
      <c r="Q70" s="603"/>
      <c r="R70" s="608">
        <f t="shared" si="104"/>
        <v>0</v>
      </c>
      <c r="S70" s="649"/>
      <c r="T70" s="646"/>
      <c r="U70" s="608">
        <f>T70-S70</f>
        <v>0</v>
      </c>
      <c r="V70" s="603"/>
      <c r="W70" s="647">
        <f t="shared" si="105"/>
        <v>0</v>
      </c>
      <c r="X70" s="649"/>
      <c r="Y70" s="646"/>
      <c r="Z70" s="608">
        <f>Y70-X70</f>
        <v>0</v>
      </c>
      <c r="AA70" s="603"/>
      <c r="AB70" s="647">
        <f t="shared" si="106"/>
        <v>0</v>
      </c>
      <c r="AC70" s="649"/>
      <c r="AD70" s="646"/>
      <c r="AE70" s="608">
        <f>AD70-AC70</f>
        <v>0</v>
      </c>
      <c r="AF70" s="603"/>
      <c r="AG70" s="647">
        <f t="shared" si="107"/>
        <v>0</v>
      </c>
      <c r="AH70" s="649"/>
      <c r="AI70" s="646"/>
      <c r="AJ70" s="608">
        <f>AI70-AH70</f>
        <v>0</v>
      </c>
      <c r="AK70" s="603"/>
      <c r="AL70" s="647">
        <f t="shared" si="108"/>
        <v>0</v>
      </c>
      <c r="AM70" s="649"/>
      <c r="AN70" s="646"/>
      <c r="AO70" s="608">
        <f>AN70-AM70</f>
        <v>0</v>
      </c>
      <c r="AP70" s="603"/>
      <c r="AQ70" s="647">
        <f t="shared" si="109"/>
        <v>0</v>
      </c>
      <c r="AR70" s="609"/>
      <c r="AS70" s="610">
        <f>W70+R70+M70+AB70+AL70+AQ70</f>
        <v>0</v>
      </c>
      <c r="AT70" s="610">
        <f t="shared" si="110"/>
        <v>0</v>
      </c>
      <c r="AU70" s="608">
        <f t="shared" si="111"/>
        <v>0</v>
      </c>
      <c r="AV70" s="608">
        <f t="shared" si="112"/>
        <v>0</v>
      </c>
      <c r="BC70" s="6"/>
      <c r="BD70" s="6"/>
      <c r="BE70" s="6"/>
    </row>
    <row r="71" spans="1:57" ht="27" customHeight="1">
      <c r="A71" s="28"/>
      <c r="B71" s="814"/>
      <c r="C71" s="612">
        <f>COUNTA(C65:C70)</f>
        <v>0</v>
      </c>
      <c r="D71" s="650"/>
      <c r="E71" s="613">
        <f>SUM(E65:E70)</f>
        <v>0</v>
      </c>
      <c r="F71" s="645"/>
      <c r="G71" s="605"/>
      <c r="H71" s="606"/>
      <c r="I71" s="807" t="s">
        <v>32</v>
      </c>
      <c r="J71" s="808"/>
      <c r="K71" s="808"/>
      <c r="L71" s="809"/>
      <c r="M71" s="615">
        <f>SUM(M65:M70)</f>
        <v>0</v>
      </c>
      <c r="N71" s="807" t="s">
        <v>32</v>
      </c>
      <c r="O71" s="808"/>
      <c r="P71" s="808"/>
      <c r="Q71" s="809"/>
      <c r="R71" s="615">
        <f>SUM(R65:R70)</f>
        <v>0</v>
      </c>
      <c r="S71" s="807" t="s">
        <v>32</v>
      </c>
      <c r="T71" s="808"/>
      <c r="U71" s="808"/>
      <c r="V71" s="809"/>
      <c r="W71" s="616">
        <f>SUM(W65:W70)</f>
        <v>0</v>
      </c>
      <c r="X71" s="807" t="s">
        <v>32</v>
      </c>
      <c r="Y71" s="808"/>
      <c r="Z71" s="808"/>
      <c r="AA71" s="809"/>
      <c r="AB71" s="616">
        <f>SUM(AB65:AB70)</f>
        <v>0</v>
      </c>
      <c r="AC71" s="807" t="s">
        <v>32</v>
      </c>
      <c r="AD71" s="808"/>
      <c r="AE71" s="808"/>
      <c r="AF71" s="809"/>
      <c r="AG71" s="616">
        <f>SUM(AG65:AG70)</f>
        <v>0</v>
      </c>
      <c r="AH71" s="807" t="s">
        <v>32</v>
      </c>
      <c r="AI71" s="808"/>
      <c r="AJ71" s="808"/>
      <c r="AK71" s="809"/>
      <c r="AL71" s="616">
        <f>SUM(AL65:AL70)</f>
        <v>0</v>
      </c>
      <c r="AM71" s="807" t="s">
        <v>32</v>
      </c>
      <c r="AN71" s="808"/>
      <c r="AO71" s="808"/>
      <c r="AP71" s="809"/>
      <c r="AQ71" s="616">
        <f>SUM(AQ65:AQ70)</f>
        <v>0</v>
      </c>
      <c r="AR71" s="651"/>
      <c r="AS71" s="617">
        <f>SUM(AS65:AS70)</f>
        <v>0</v>
      </c>
      <c r="AT71" s="617">
        <f>SUM(AT65:AT70)</f>
        <v>0</v>
      </c>
      <c r="AU71" s="615">
        <f>SUM(AU65:AU70)</f>
        <v>0</v>
      </c>
      <c r="AV71" s="615">
        <f>SUM(AV65:AV70)</f>
        <v>0</v>
      </c>
      <c r="AZ71" s="52"/>
      <c r="BC71" s="6"/>
      <c r="BD71" s="6"/>
      <c r="BE71" s="6"/>
    </row>
    <row r="72" spans="1:57" ht="39.75" customHeight="1" thickBot="1">
      <c r="B72" s="836" t="s">
        <v>51</v>
      </c>
      <c r="C72" s="837"/>
      <c r="D72" s="65">
        <f>C71+C62+C53+C44+C35+C26</f>
        <v>0</v>
      </c>
      <c r="BC72" s="6"/>
      <c r="BD72" s="6"/>
      <c r="BE72" s="6"/>
    </row>
    <row r="73" spans="1:57" ht="38.25" customHeight="1" thickBot="1">
      <c r="I73" s="67"/>
      <c r="J73" s="68"/>
      <c r="K73" s="68"/>
      <c r="L73" s="1"/>
      <c r="AV73" s="842"/>
      <c r="AW73" s="842"/>
      <c r="AX73" s="842"/>
      <c r="AY73" s="842"/>
      <c r="AZ73" s="842"/>
      <c r="BA73" s="69">
        <f>AV26+AV35+AV44+AV53+AV62+AV71</f>
        <v>0</v>
      </c>
      <c r="BC73" s="6"/>
      <c r="BD73" s="6"/>
      <c r="BE73" s="6"/>
    </row>
    <row r="74" spans="1:57" ht="37.5" customHeight="1" thickTop="1" thickBot="1">
      <c r="B74" s="824" t="s">
        <v>358</v>
      </c>
      <c r="C74" s="825"/>
      <c r="D74" s="825"/>
      <c r="E74" s="825"/>
      <c r="F74" s="70">
        <f>E71+E62+E53+E44+E35+E26</f>
        <v>0</v>
      </c>
      <c r="I74" s="826" t="s">
        <v>44</v>
      </c>
      <c r="J74" s="827"/>
      <c r="K74" s="828"/>
      <c r="L74" s="238" t="e">
        <f>BA73/F74</f>
        <v>#DIV/0!</v>
      </c>
      <c r="M74" s="829" t="s">
        <v>119</v>
      </c>
      <c r="N74" s="830"/>
      <c r="O74" s="833" t="str">
        <f>'Etat annuel des Présences'!D4</f>
        <v/>
      </c>
      <c r="P74" s="834"/>
      <c r="Q74" s="834"/>
      <c r="R74" s="834"/>
      <c r="S74" s="834"/>
      <c r="T74" s="835"/>
      <c r="U74" s="831" t="s">
        <v>120</v>
      </c>
      <c r="V74" s="832"/>
      <c r="W74" s="833" t="str">
        <f>'Etat annuel des Présences'!D16</f>
        <v/>
      </c>
      <c r="X74" s="843"/>
      <c r="Y74" s="843"/>
      <c r="Z74" s="843"/>
      <c r="AA74" s="843"/>
      <c r="AB74" s="844"/>
      <c r="AC74" s="1"/>
      <c r="AD74" s="1"/>
      <c r="AE74" s="1"/>
      <c r="AF74" s="1"/>
      <c r="AG74" s="1"/>
      <c r="AH74" s="1"/>
      <c r="AI74" s="1"/>
      <c r="AJ74" s="1"/>
      <c r="AK74" s="1"/>
      <c r="AL74" s="1"/>
      <c r="AM74" s="1"/>
      <c r="AN74" s="1"/>
      <c r="AO74" s="1"/>
      <c r="AP74" s="1"/>
      <c r="AQ74" s="1"/>
      <c r="AR74" s="1"/>
      <c r="AS74" s="1"/>
      <c r="AT74" s="1"/>
      <c r="AU74" s="1"/>
      <c r="AV74" s="1"/>
      <c r="BC74" s="6"/>
      <c r="BD74" s="6"/>
      <c r="BE74" s="6"/>
    </row>
    <row r="75" spans="1:57" ht="48" customHeight="1" thickBot="1">
      <c r="E75" s="71"/>
      <c r="F75" s="71"/>
      <c r="W75" s="1"/>
      <c r="X75" s="1"/>
      <c r="Y75" s="1"/>
      <c r="Z75" s="1"/>
      <c r="AA75" s="1"/>
      <c r="AB75" s="1"/>
      <c r="AC75" s="1"/>
      <c r="AD75" s="1"/>
      <c r="AE75" s="1"/>
      <c r="AF75" s="1"/>
      <c r="AG75" s="1"/>
      <c r="AH75" s="1"/>
      <c r="AI75" s="1"/>
      <c r="AJ75" s="1"/>
      <c r="AK75" s="1"/>
      <c r="AL75" s="1"/>
      <c r="AM75" s="1"/>
      <c r="AN75" s="1"/>
      <c r="AO75" s="1"/>
      <c r="AP75" s="1"/>
      <c r="AQ75" s="1"/>
      <c r="AR75" s="1"/>
      <c r="AS75" s="1"/>
      <c r="AT75" s="1"/>
      <c r="AV75" s="841"/>
      <c r="AW75" s="841"/>
      <c r="AX75" s="841"/>
      <c r="AY75" s="841"/>
      <c r="AZ75" s="841"/>
      <c r="BA75" s="72">
        <f>BC50</f>
        <v>0</v>
      </c>
      <c r="BC75" s="6"/>
      <c r="BD75" s="6"/>
      <c r="BE75" s="6"/>
    </row>
    <row r="76" spans="1:57" ht="36.75" customHeight="1">
      <c r="E76" s="71"/>
      <c r="F76" s="71"/>
      <c r="W76" s="1"/>
      <c r="X76" s="1"/>
      <c r="Y76" s="1"/>
      <c r="Z76" s="1"/>
      <c r="AA76" s="1"/>
      <c r="AB76" s="1"/>
      <c r="AC76" s="1"/>
      <c r="AD76" s="1"/>
      <c r="AE76" s="1"/>
      <c r="AF76" s="1"/>
      <c r="AG76" s="1"/>
      <c r="AH76" s="1"/>
      <c r="AI76" s="1"/>
      <c r="AJ76" s="1"/>
      <c r="AK76" s="1"/>
      <c r="AL76" s="1"/>
      <c r="AM76" s="1"/>
      <c r="AN76" s="1"/>
      <c r="AO76" s="1"/>
      <c r="AP76" s="1"/>
      <c r="AQ76" s="1"/>
      <c r="AR76" s="1"/>
      <c r="AS76" s="1"/>
      <c r="AT76" s="73"/>
      <c r="AU76" s="74"/>
      <c r="AV76" s="74"/>
    </row>
    <row r="77" spans="1:57" ht="15">
      <c r="E77" s="75"/>
      <c r="F77" s="75"/>
      <c r="K77" s="76"/>
      <c r="AU77" s="52"/>
    </row>
    <row r="78" spans="1:57" ht="15">
      <c r="D78" s="5"/>
      <c r="M78" s="75"/>
    </row>
    <row r="79" spans="1:57" ht="12.75" customHeight="1">
      <c r="D79" s="5"/>
    </row>
    <row r="80" spans="1:57">
      <c r="D80" s="56"/>
    </row>
    <row r="81" spans="4:12">
      <c r="D81" s="5"/>
    </row>
    <row r="82" spans="4:12">
      <c r="D82" s="5"/>
    </row>
    <row r="83" spans="4:12" ht="15">
      <c r="D83" s="5"/>
      <c r="J83" s="3"/>
      <c r="K83" s="3"/>
      <c r="L83" s="3"/>
    </row>
    <row r="84" spans="4:12" ht="15">
      <c r="D84" s="5"/>
      <c r="J84" s="3"/>
      <c r="K84" s="3"/>
      <c r="L84" s="3"/>
    </row>
    <row r="85" spans="4:12">
      <c r="D85" s="5"/>
    </row>
  </sheetData>
  <sheetProtection password="CF70" sheet="1" objects="1" scenarios="1"/>
  <mergeCells count="114">
    <mergeCell ref="S18:W18"/>
    <mergeCell ref="AH62:AK62"/>
    <mergeCell ref="AC62:AF62"/>
    <mergeCell ref="AC53:AF53"/>
    <mergeCell ref="S36:T36"/>
    <mergeCell ref="X27:Y27"/>
    <mergeCell ref="X35:AA35"/>
    <mergeCell ref="X36:Y36"/>
    <mergeCell ref="N27:O27"/>
    <mergeCell ref="AC35:AF35"/>
    <mergeCell ref="AC36:AD36"/>
    <mergeCell ref="AH26:AK26"/>
    <mergeCell ref="AH27:AI27"/>
    <mergeCell ref="AH35:AK35"/>
    <mergeCell ref="AH36:AI36"/>
    <mergeCell ref="N18:R18"/>
    <mergeCell ref="S26:V26"/>
    <mergeCell ref="AH45:AI45"/>
    <mergeCell ref="AH53:AK53"/>
    <mergeCell ref="AV75:AZ75"/>
    <mergeCell ref="X62:AA62"/>
    <mergeCell ref="X63:Y63"/>
    <mergeCell ref="AC63:AD63"/>
    <mergeCell ref="AH63:AI63"/>
    <mergeCell ref="AM63:AN63"/>
    <mergeCell ref="X71:AA71"/>
    <mergeCell ref="AV73:AZ73"/>
    <mergeCell ref="AY64:AZ65"/>
    <mergeCell ref="AH71:AK71"/>
    <mergeCell ref="W74:AB74"/>
    <mergeCell ref="AC71:AF71"/>
    <mergeCell ref="B74:E74"/>
    <mergeCell ref="I74:K74"/>
    <mergeCell ref="M74:N74"/>
    <mergeCell ref="U74:V74"/>
    <mergeCell ref="O74:T74"/>
    <mergeCell ref="B56:B62"/>
    <mergeCell ref="B72:C72"/>
    <mergeCell ref="AS18:AV18"/>
    <mergeCell ref="C55:D55"/>
    <mergeCell ref="B65:B71"/>
    <mergeCell ref="AM36:AN36"/>
    <mergeCell ref="AM45:AN45"/>
    <mergeCell ref="AM53:AP53"/>
    <mergeCell ref="AM54:AN54"/>
    <mergeCell ref="AM62:AP62"/>
    <mergeCell ref="AM71:AP71"/>
    <mergeCell ref="C64:D64"/>
    <mergeCell ref="B47:B53"/>
    <mergeCell ref="C46:D46"/>
    <mergeCell ref="I62:L62"/>
    <mergeCell ref="I63:J63"/>
    <mergeCell ref="I71:L71"/>
    <mergeCell ref="N62:Q62"/>
    <mergeCell ref="N63:O63"/>
    <mergeCell ref="AY55:AZ56"/>
    <mergeCell ref="X54:Y54"/>
    <mergeCell ref="I54:J54"/>
    <mergeCell ref="N54:O54"/>
    <mergeCell ref="I53:L53"/>
    <mergeCell ref="I45:J45"/>
    <mergeCell ref="N45:O45"/>
    <mergeCell ref="N53:Q53"/>
    <mergeCell ref="AH54:AI54"/>
    <mergeCell ref="AC54:AD54"/>
    <mergeCell ref="AC45:AD45"/>
    <mergeCell ref="S63:T63"/>
    <mergeCell ref="S62:V62"/>
    <mergeCell ref="N71:Q71"/>
    <mergeCell ref="S71:V71"/>
    <mergeCell ref="S45:T45"/>
    <mergeCell ref="S53:V53"/>
    <mergeCell ref="S54:T54"/>
    <mergeCell ref="X45:Y45"/>
    <mergeCell ref="X53:AA53"/>
    <mergeCell ref="B29:B35"/>
    <mergeCell ref="B38:B44"/>
    <mergeCell ref="B20:B26"/>
    <mergeCell ref="C28:D28"/>
    <mergeCell ref="C37:D37"/>
    <mergeCell ref="C12:D12"/>
    <mergeCell ref="C19:D19"/>
    <mergeCell ref="I18:M18"/>
    <mergeCell ref="N44:Q44"/>
    <mergeCell ref="I44:L44"/>
    <mergeCell ref="C18:E18"/>
    <mergeCell ref="I26:L26"/>
    <mergeCell ref="N36:O36"/>
    <mergeCell ref="I35:L35"/>
    <mergeCell ref="I36:J36"/>
    <mergeCell ref="AM18:AQ18"/>
    <mergeCell ref="BC50:BE50"/>
    <mergeCell ref="X18:AB18"/>
    <mergeCell ref="AC18:AG18"/>
    <mergeCell ref="N35:Q35"/>
    <mergeCell ref="AH18:AL18"/>
    <mergeCell ref="I27:J27"/>
    <mergeCell ref="N26:Q26"/>
    <mergeCell ref="I11:M11"/>
    <mergeCell ref="N11:R11"/>
    <mergeCell ref="AY37:AZ38"/>
    <mergeCell ref="AY46:AZ47"/>
    <mergeCell ref="AM35:AP35"/>
    <mergeCell ref="AY19:AZ20"/>
    <mergeCell ref="AY28:AZ29"/>
    <mergeCell ref="S27:T27"/>
    <mergeCell ref="AC26:AF26"/>
    <mergeCell ref="AC27:AD27"/>
    <mergeCell ref="AM26:AP26"/>
    <mergeCell ref="AM27:AN27"/>
    <mergeCell ref="X26:AA26"/>
    <mergeCell ref="BC37:BE39"/>
    <mergeCell ref="BC40:BE45"/>
    <mergeCell ref="S35:V35"/>
  </mergeCells>
  <conditionalFormatting sqref="H20:H25 H29:H34 H38:H45 H47:H52 H56:H61 H65:H71">
    <cfRule type="cellIs" dxfId="4" priority="1" stopIfTrue="1" operator="equal">
      <formula>0</formula>
    </cfRule>
  </conditionalFormatting>
  <printOptions horizontalCentered="1"/>
  <pageMargins left="0.18" right="0" top="0.76" bottom="0.27559055118110237" header="0.68" footer="0.31496062992125984"/>
  <pageSetup paperSize="8" scale="21" pageOrder="overThenDown" orientation="landscape" r:id="rId1"/>
  <headerFooter alignWithMargins="0">
    <oddFooter>&amp;LCaf de l'Aisne - Action Sociale&amp;R&amp;F - &amp;A</oddFooter>
  </headerFooter>
  <drawing r:id="rId2"/>
</worksheet>
</file>

<file path=xl/worksheets/sheet6.xml><?xml version="1.0" encoding="utf-8"?>
<worksheet xmlns="http://schemas.openxmlformats.org/spreadsheetml/2006/main" xmlns:r="http://schemas.openxmlformats.org/officeDocument/2006/relationships">
  <dimension ref="A1:BF85"/>
  <sheetViews>
    <sheetView topLeftCell="B52" zoomScale="75" zoomScaleNormal="75" workbookViewId="0">
      <selection activeCell="V48" sqref="V48"/>
    </sheetView>
  </sheetViews>
  <sheetFormatPr baseColWidth="10" defaultRowHeight="12.75"/>
  <cols>
    <col min="1" max="1" width="4.5703125" style="2" hidden="1" customWidth="1"/>
    <col min="2" max="2" width="9.5703125" style="6" customWidth="1"/>
    <col min="3" max="3" width="13.5703125" style="2" customWidth="1"/>
    <col min="4" max="4" width="13.7109375" style="2" customWidth="1"/>
    <col min="5" max="5" width="11" style="2" customWidth="1"/>
    <col min="6" max="6" width="7" style="2" customWidth="1"/>
    <col min="7" max="7" width="8.85546875" style="2" hidden="1" customWidth="1"/>
    <col min="8" max="8" width="10.140625" style="66" hidden="1" customWidth="1"/>
    <col min="9" max="10" width="11.7109375" style="2" customWidth="1"/>
    <col min="11" max="11" width="13.7109375" style="2" customWidth="1"/>
    <col min="12" max="12" width="11.140625" style="2" customWidth="1"/>
    <col min="13" max="15" width="11.7109375" style="2" customWidth="1"/>
    <col min="16" max="16" width="13.5703125" style="2" customWidth="1"/>
    <col min="17" max="17" width="11.140625" style="2" customWidth="1"/>
    <col min="18" max="20" width="11.7109375" style="2" customWidth="1"/>
    <col min="21" max="21" width="13.7109375" style="2" customWidth="1"/>
    <col min="22" max="22" width="11.5703125" style="2" customWidth="1"/>
    <col min="23" max="25" width="11.7109375" style="2" customWidth="1"/>
    <col min="26" max="26" width="13.7109375" style="2" customWidth="1"/>
    <col min="27" max="27" width="11.28515625" style="2" customWidth="1"/>
    <col min="28" max="30" width="11.7109375" style="2" customWidth="1"/>
    <col min="31" max="31" width="13.7109375" style="2" customWidth="1"/>
    <col min="32" max="32" width="11.140625" style="2" customWidth="1"/>
    <col min="33" max="35" width="11.7109375" style="2" customWidth="1"/>
    <col min="36" max="36" width="13.7109375" style="2" customWidth="1"/>
    <col min="37" max="37" width="11.140625" style="2" customWidth="1"/>
    <col min="38" max="40" width="11.7109375" style="2" customWidth="1"/>
    <col min="41" max="41" width="13.7109375" style="2" customWidth="1"/>
    <col min="42" max="42" width="12" style="2" customWidth="1"/>
    <col min="43" max="43" width="13.7109375" style="2" customWidth="1"/>
    <col min="44" max="44" width="1.28515625" style="2" customWidth="1"/>
    <col min="45" max="45" width="13.7109375" style="2" customWidth="1"/>
    <col min="46" max="46" width="15.28515625" style="2" customWidth="1"/>
    <col min="47" max="48" width="13.7109375" style="2" customWidth="1"/>
    <col min="49" max="49" width="12.7109375" style="2" customWidth="1"/>
    <col min="50" max="50" width="12.140625" style="2" customWidth="1"/>
    <col min="51" max="51" width="9.7109375" style="2" customWidth="1"/>
    <col min="52" max="52" width="2.42578125" style="2" customWidth="1"/>
    <col min="53" max="53" width="13.7109375" style="2" customWidth="1"/>
    <col min="54" max="54" width="5.5703125" style="2" customWidth="1"/>
    <col min="55" max="55" width="8" style="2" customWidth="1"/>
    <col min="56" max="56" width="9.7109375" style="2" customWidth="1"/>
    <col min="57" max="57" width="8.5703125" style="2" customWidth="1"/>
    <col min="58" max="16384" width="11.42578125" style="2"/>
  </cols>
  <sheetData>
    <row r="1" spans="1:57">
      <c r="A1" s="28"/>
      <c r="C1" s="4"/>
      <c r="D1" s="4"/>
      <c r="E1" s="4"/>
      <c r="F1" s="4"/>
      <c r="G1" s="4"/>
      <c r="H1" s="29"/>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6"/>
      <c r="BD1" s="6"/>
      <c r="BE1" s="6"/>
    </row>
    <row r="2" spans="1:57">
      <c r="A2" s="28"/>
      <c r="C2" s="4"/>
      <c r="D2" s="4"/>
      <c r="E2" s="4"/>
      <c r="F2" s="4"/>
      <c r="G2" s="4"/>
      <c r="H2" s="29"/>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6"/>
      <c r="BD2" s="6"/>
      <c r="BE2" s="6"/>
    </row>
    <row r="3" spans="1:57">
      <c r="A3" s="28"/>
      <c r="C3" s="4"/>
      <c r="D3" s="4"/>
      <c r="E3" s="4"/>
      <c r="F3" s="4"/>
      <c r="G3" s="4"/>
      <c r="H3" s="30"/>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6"/>
      <c r="BD3" s="6"/>
      <c r="BE3" s="6"/>
    </row>
    <row r="4" spans="1:57" ht="36.75" customHeight="1">
      <c r="A4" s="28"/>
      <c r="C4" s="4"/>
      <c r="D4" s="4"/>
      <c r="E4" s="4"/>
      <c r="F4" s="4"/>
      <c r="G4" s="4"/>
      <c r="H4" s="30"/>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6"/>
      <c r="BD4" s="6"/>
      <c r="BE4" s="6"/>
    </row>
    <row r="5" spans="1:57">
      <c r="A5" s="28"/>
      <c r="C5" s="4"/>
      <c r="D5" s="4"/>
      <c r="E5" s="4"/>
      <c r="F5" s="4"/>
      <c r="G5" s="4"/>
      <c r="H5" s="30"/>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6"/>
      <c r="BD5" s="6"/>
      <c r="BE5" s="6"/>
    </row>
    <row r="6" spans="1:57">
      <c r="A6" s="28"/>
      <c r="C6" s="4"/>
      <c r="D6" s="4"/>
      <c r="E6" s="4"/>
      <c r="F6" s="4"/>
      <c r="G6" s="31"/>
      <c r="H6" s="31"/>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6"/>
      <c r="BD6" s="6"/>
      <c r="BE6" s="6"/>
    </row>
    <row r="7" spans="1:57">
      <c r="A7" s="28"/>
      <c r="C7" s="4"/>
      <c r="D7" s="4"/>
      <c r="E7" s="4"/>
      <c r="F7" s="4"/>
      <c r="G7" s="31"/>
      <c r="H7" s="31"/>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6"/>
      <c r="BD7" s="6"/>
      <c r="BE7" s="6"/>
    </row>
    <row r="8" spans="1:57">
      <c r="A8" s="28"/>
      <c r="C8" s="4"/>
      <c r="D8" s="4"/>
      <c r="E8" s="4"/>
      <c r="F8" s="4"/>
      <c r="G8" s="32"/>
      <c r="H8" s="32"/>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6"/>
      <c r="BD8" s="6"/>
      <c r="BE8" s="6"/>
    </row>
    <row r="9" spans="1:57">
      <c r="A9" s="28"/>
      <c r="C9" s="4"/>
      <c r="D9" s="4"/>
      <c r="E9" s="4"/>
      <c r="F9" s="4"/>
      <c r="G9" s="32"/>
      <c r="H9" s="32"/>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6"/>
      <c r="BD9" s="6"/>
      <c r="BE9" s="6"/>
    </row>
    <row r="10" spans="1:57">
      <c r="A10" s="28"/>
      <c r="C10" s="4"/>
      <c r="D10" s="4"/>
      <c r="E10" s="4"/>
      <c r="F10" s="4"/>
      <c r="G10" s="31"/>
      <c r="H10" s="31"/>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6"/>
      <c r="BD10" s="6"/>
      <c r="BE10" s="6"/>
    </row>
    <row r="11" spans="1:57" ht="15">
      <c r="A11" s="28"/>
      <c r="C11" s="31"/>
      <c r="D11" s="31"/>
      <c r="E11" s="31"/>
      <c r="F11" s="31"/>
      <c r="G11" s="4"/>
      <c r="H11" s="30"/>
      <c r="I11" s="800" t="s">
        <v>106</v>
      </c>
      <c r="J11" s="800"/>
      <c r="K11" s="800"/>
      <c r="L11" s="800"/>
      <c r="M11" s="800"/>
      <c r="N11" s="800" t="s">
        <v>114</v>
      </c>
      <c r="O11" s="800"/>
      <c r="P11" s="800"/>
      <c r="Q11" s="800"/>
      <c r="R11" s="80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6"/>
      <c r="BD11" s="6"/>
      <c r="BE11" s="6"/>
    </row>
    <row r="12" spans="1:57" ht="45">
      <c r="A12" s="28"/>
      <c r="C12" s="817" t="s">
        <v>49</v>
      </c>
      <c r="D12" s="818"/>
      <c r="E12" s="19" t="s">
        <v>131</v>
      </c>
      <c r="F12" s="31"/>
      <c r="G12" s="4"/>
      <c r="H12" s="30"/>
      <c r="I12" s="12" t="s">
        <v>41</v>
      </c>
      <c r="J12" s="12" t="s">
        <v>42</v>
      </c>
      <c r="K12" s="13" t="s">
        <v>43</v>
      </c>
      <c r="L12" s="14" t="s">
        <v>46</v>
      </c>
      <c r="M12" s="15" t="s">
        <v>47</v>
      </c>
      <c r="N12" s="12" t="s">
        <v>41</v>
      </c>
      <c r="O12" s="12" t="s">
        <v>42</v>
      </c>
      <c r="P12" s="13" t="s">
        <v>43</v>
      </c>
      <c r="Q12" s="14" t="s">
        <v>46</v>
      </c>
      <c r="R12" s="15" t="s">
        <v>47</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6"/>
      <c r="BD12" s="6"/>
      <c r="BE12" s="6"/>
    </row>
    <row r="13" spans="1:57" ht="15.75">
      <c r="A13" s="28"/>
      <c r="C13" s="33">
        <v>40544</v>
      </c>
      <c r="D13" s="33">
        <v>40632</v>
      </c>
      <c r="E13" s="34">
        <v>12</v>
      </c>
      <c r="F13" s="32"/>
      <c r="G13" s="4"/>
      <c r="H13" s="35"/>
      <c r="I13" s="16">
        <v>0.35416666666666669</v>
      </c>
      <c r="J13" s="16">
        <v>0.5</v>
      </c>
      <c r="K13" s="17">
        <v>0.14583333333333331</v>
      </c>
      <c r="L13" s="18">
        <v>20</v>
      </c>
      <c r="M13" s="17">
        <v>2.9166666666666661</v>
      </c>
      <c r="N13" s="16">
        <v>0.5</v>
      </c>
      <c r="O13" s="16">
        <v>0.77083333333333337</v>
      </c>
      <c r="P13" s="17">
        <v>0.27083333333333337</v>
      </c>
      <c r="Q13" s="18">
        <v>15</v>
      </c>
      <c r="R13" s="17">
        <v>4.0625</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6"/>
      <c r="BD13" s="6"/>
      <c r="BE13" s="6"/>
    </row>
    <row r="14" spans="1:57" ht="15.75">
      <c r="A14" s="28"/>
      <c r="C14" s="33">
        <v>40634</v>
      </c>
      <c r="D14" s="33">
        <v>40724</v>
      </c>
      <c r="E14" s="34">
        <v>16</v>
      </c>
      <c r="F14" s="32"/>
      <c r="G14" s="4"/>
      <c r="H14" s="30"/>
      <c r="I14" s="16">
        <v>0.35416666666666669</v>
      </c>
      <c r="J14" s="16">
        <v>0.5</v>
      </c>
      <c r="K14" s="17">
        <v>0.14583333333333331</v>
      </c>
      <c r="L14" s="18">
        <v>18</v>
      </c>
      <c r="M14" s="17">
        <v>2.625</v>
      </c>
      <c r="N14" s="16">
        <v>0.5</v>
      </c>
      <c r="O14" s="16">
        <v>0.77083333333333337</v>
      </c>
      <c r="P14" s="17">
        <v>0.27083333333333337</v>
      </c>
      <c r="Q14" s="18">
        <v>13</v>
      </c>
      <c r="R14" s="17">
        <v>3.5208333333333339</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6"/>
      <c r="BD14" s="6"/>
      <c r="BE14" s="6"/>
    </row>
    <row r="15" spans="1:57" ht="18" customHeight="1">
      <c r="A15" s="36"/>
      <c r="B15" s="37"/>
      <c r="C15" s="38"/>
      <c r="D15" s="38"/>
      <c r="E15" s="38"/>
      <c r="F15" s="4"/>
      <c r="G15" s="39"/>
      <c r="H15" s="40"/>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1"/>
      <c r="AZ15" s="4"/>
      <c r="BA15" s="4"/>
      <c r="BB15" s="4"/>
      <c r="BC15" s="6"/>
      <c r="BD15" s="6"/>
      <c r="BE15" s="6"/>
    </row>
    <row r="16" spans="1:57" ht="15.75">
      <c r="A16" s="36"/>
      <c r="B16" s="37"/>
      <c r="C16" s="4"/>
      <c r="D16" s="4"/>
      <c r="E16" s="4"/>
      <c r="F16" s="4"/>
      <c r="G16" s="39"/>
      <c r="H16" s="40"/>
      <c r="I16" s="4"/>
      <c r="J16" s="4"/>
      <c r="K16" s="42"/>
      <c r="L16" s="4"/>
      <c r="M16" s="4"/>
      <c r="N16" s="4"/>
      <c r="O16" s="4"/>
      <c r="P16" s="42"/>
      <c r="Q16" s="4"/>
      <c r="R16" s="4"/>
      <c r="S16" s="4"/>
      <c r="T16" s="4"/>
      <c r="U16" s="42"/>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6"/>
      <c r="BD16" s="6"/>
      <c r="BE16" s="6"/>
    </row>
    <row r="17" spans="1:57" ht="15.75">
      <c r="A17" s="36"/>
      <c r="B17" s="37"/>
      <c r="C17" s="4"/>
      <c r="D17" s="4"/>
      <c r="E17" s="4"/>
      <c r="F17" s="4"/>
      <c r="G17" s="39"/>
      <c r="H17" s="40"/>
      <c r="I17" s="43"/>
      <c r="J17" s="43"/>
      <c r="K17" s="42"/>
      <c r="L17" s="4"/>
      <c r="M17" s="4"/>
      <c r="N17" s="43"/>
      <c r="O17" s="43"/>
      <c r="P17" s="42"/>
      <c r="Q17" s="4"/>
      <c r="R17" s="4"/>
      <c r="S17" s="44"/>
      <c r="T17" s="44"/>
      <c r="U17" s="42"/>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6"/>
      <c r="BD17" s="6"/>
      <c r="BE17" s="6"/>
    </row>
    <row r="18" spans="1:57" ht="40.5" customHeight="1" thickBot="1">
      <c r="A18" s="36"/>
      <c r="B18" s="213" t="s">
        <v>210</v>
      </c>
      <c r="C18" s="820"/>
      <c r="D18" s="820"/>
      <c r="E18" s="820"/>
      <c r="G18" s="45"/>
      <c r="H18" s="46"/>
      <c r="I18" s="789" t="s">
        <v>106</v>
      </c>
      <c r="J18" s="790"/>
      <c r="K18" s="790"/>
      <c r="L18" s="790"/>
      <c r="M18" s="790"/>
      <c r="N18" s="789" t="s">
        <v>107</v>
      </c>
      <c r="O18" s="790"/>
      <c r="P18" s="790"/>
      <c r="Q18" s="790"/>
      <c r="R18" s="790"/>
      <c r="S18" s="789" t="s">
        <v>108</v>
      </c>
      <c r="T18" s="790"/>
      <c r="U18" s="790"/>
      <c r="V18" s="790"/>
      <c r="W18" s="790"/>
      <c r="X18" s="789" t="s">
        <v>109</v>
      </c>
      <c r="Y18" s="790"/>
      <c r="Z18" s="790"/>
      <c r="AA18" s="790"/>
      <c r="AB18" s="790"/>
      <c r="AC18" s="789" t="s">
        <v>110</v>
      </c>
      <c r="AD18" s="790"/>
      <c r="AE18" s="790"/>
      <c r="AF18" s="790"/>
      <c r="AG18" s="790"/>
      <c r="AH18" s="789" t="s">
        <v>111</v>
      </c>
      <c r="AI18" s="790"/>
      <c r="AJ18" s="790"/>
      <c r="AK18" s="790"/>
      <c r="AL18" s="790"/>
      <c r="AM18" s="789" t="s">
        <v>112</v>
      </c>
      <c r="AN18" s="790"/>
      <c r="AO18" s="790"/>
      <c r="AP18" s="790"/>
      <c r="AQ18" s="790"/>
      <c r="AR18" s="47"/>
      <c r="AS18" s="838"/>
      <c r="AT18" s="839"/>
      <c r="AU18" s="839"/>
      <c r="AV18" s="840"/>
      <c r="BC18" s="6"/>
      <c r="BD18" s="6"/>
      <c r="BE18" s="6"/>
    </row>
    <row r="19" spans="1:57" ht="98.25" customHeight="1">
      <c r="A19" s="28"/>
      <c r="C19" s="815" t="s">
        <v>49</v>
      </c>
      <c r="D19" s="816"/>
      <c r="E19" s="11" t="s">
        <v>131</v>
      </c>
      <c r="F19" s="48"/>
      <c r="G19" s="45"/>
      <c r="H19" s="46"/>
      <c r="I19" s="7" t="s">
        <v>41</v>
      </c>
      <c r="J19" s="8" t="s">
        <v>42</v>
      </c>
      <c r="K19" s="9" t="s">
        <v>127</v>
      </c>
      <c r="L19" s="10" t="s">
        <v>46</v>
      </c>
      <c r="M19" s="9" t="s">
        <v>47</v>
      </c>
      <c r="N19" s="7" t="s">
        <v>41</v>
      </c>
      <c r="O19" s="8" t="s">
        <v>42</v>
      </c>
      <c r="P19" s="9" t="s">
        <v>127</v>
      </c>
      <c r="Q19" s="10" t="s">
        <v>46</v>
      </c>
      <c r="R19" s="9" t="s">
        <v>47</v>
      </c>
      <c r="S19" s="7" t="s">
        <v>41</v>
      </c>
      <c r="T19" s="8" t="s">
        <v>42</v>
      </c>
      <c r="U19" s="9" t="s">
        <v>127</v>
      </c>
      <c r="V19" s="10" t="s">
        <v>46</v>
      </c>
      <c r="W19" s="9" t="s">
        <v>47</v>
      </c>
      <c r="X19" s="7" t="s">
        <v>41</v>
      </c>
      <c r="Y19" s="8" t="s">
        <v>42</v>
      </c>
      <c r="Z19" s="9" t="s">
        <v>127</v>
      </c>
      <c r="AA19" s="10" t="s">
        <v>46</v>
      </c>
      <c r="AB19" s="9" t="s">
        <v>47</v>
      </c>
      <c r="AC19" s="7" t="s">
        <v>41</v>
      </c>
      <c r="AD19" s="8" t="s">
        <v>42</v>
      </c>
      <c r="AE19" s="9" t="s">
        <v>127</v>
      </c>
      <c r="AF19" s="10" t="s">
        <v>46</v>
      </c>
      <c r="AG19" s="9" t="s">
        <v>47</v>
      </c>
      <c r="AH19" s="7" t="s">
        <v>41</v>
      </c>
      <c r="AI19" s="8" t="s">
        <v>42</v>
      </c>
      <c r="AJ19" s="9" t="s">
        <v>127</v>
      </c>
      <c r="AK19" s="10" t="s">
        <v>46</v>
      </c>
      <c r="AL19" s="9" t="s">
        <v>47</v>
      </c>
      <c r="AM19" s="7" t="s">
        <v>41</v>
      </c>
      <c r="AN19" s="8" t="s">
        <v>42</v>
      </c>
      <c r="AO19" s="9" t="s">
        <v>127</v>
      </c>
      <c r="AP19" s="10" t="s">
        <v>46</v>
      </c>
      <c r="AQ19" s="9" t="s">
        <v>47</v>
      </c>
      <c r="AR19" s="49"/>
      <c r="AS19" s="20" t="s">
        <v>71</v>
      </c>
      <c r="AT19" s="20" t="s">
        <v>128</v>
      </c>
      <c r="AU19" s="21" t="s">
        <v>129</v>
      </c>
      <c r="AV19" s="21" t="s">
        <v>130</v>
      </c>
      <c r="AY19" s="801">
        <f>AT26</f>
        <v>0</v>
      </c>
      <c r="AZ19" s="802"/>
      <c r="BC19" s="6"/>
      <c r="BD19" s="6"/>
      <c r="BE19" s="6"/>
    </row>
    <row r="20" spans="1:57" ht="24" customHeight="1" thickBot="1">
      <c r="A20" s="36">
        <f t="shared" ref="A20:A25" si="0">IF(D20="",0,1)</f>
        <v>0</v>
      </c>
      <c r="B20" s="814" t="s">
        <v>132</v>
      </c>
      <c r="C20" s="602"/>
      <c r="D20" s="602"/>
      <c r="E20" s="603"/>
      <c r="F20" s="604"/>
      <c r="G20" s="605">
        <f t="shared" ref="G20:G25" si="1">IF(J20="",0,1)</f>
        <v>0</v>
      </c>
      <c r="H20" s="606">
        <f t="shared" ref="H20:H25" si="2">IF(A20+G20=1,0,2)</f>
        <v>2</v>
      </c>
      <c r="I20" s="607"/>
      <c r="J20" s="607"/>
      <c r="K20" s="608">
        <f t="shared" ref="K20:K25" si="3">J20-I20</f>
        <v>0</v>
      </c>
      <c r="L20" s="603"/>
      <c r="M20" s="608">
        <f t="shared" ref="M20:M25" si="4">L20*K20</f>
        <v>0</v>
      </c>
      <c r="N20" s="607"/>
      <c r="O20" s="607"/>
      <c r="P20" s="608">
        <f t="shared" ref="P20:P25" si="5">O20-N20</f>
        <v>0</v>
      </c>
      <c r="Q20" s="603"/>
      <c r="R20" s="608">
        <f t="shared" ref="R20:R25" si="6">Q20*P20</f>
        <v>0</v>
      </c>
      <c r="S20" s="607"/>
      <c r="T20" s="607"/>
      <c r="U20" s="608">
        <f t="shared" ref="U20:U25" si="7">T20-S20</f>
        <v>0</v>
      </c>
      <c r="V20" s="603"/>
      <c r="W20" s="608">
        <f t="shared" ref="W20:W25" si="8">V20*U20</f>
        <v>0</v>
      </c>
      <c r="X20" s="607"/>
      <c r="Y20" s="607"/>
      <c r="Z20" s="608">
        <f t="shared" ref="Z20:Z25" si="9">Y20-X20</f>
        <v>0</v>
      </c>
      <c r="AA20" s="603"/>
      <c r="AB20" s="608">
        <f t="shared" ref="AB20:AB25" si="10">AA20*Z20</f>
        <v>0</v>
      </c>
      <c r="AC20" s="607"/>
      <c r="AD20" s="607"/>
      <c r="AE20" s="608">
        <f t="shared" ref="AE20:AE25" si="11">AD20-AC20</f>
        <v>0</v>
      </c>
      <c r="AF20" s="603"/>
      <c r="AG20" s="608">
        <f t="shared" ref="AG20:AG25" si="12">AF20*AE20</f>
        <v>0</v>
      </c>
      <c r="AH20" s="607"/>
      <c r="AI20" s="607"/>
      <c r="AJ20" s="608">
        <f t="shared" ref="AJ20:AJ25" si="13">AI20-AH20</f>
        <v>0</v>
      </c>
      <c r="AK20" s="603"/>
      <c r="AL20" s="608">
        <f t="shared" ref="AL20:AL25" si="14">AK20*AJ20</f>
        <v>0</v>
      </c>
      <c r="AM20" s="607"/>
      <c r="AN20" s="607"/>
      <c r="AO20" s="608">
        <f t="shared" ref="AO20:AO25" si="15">AN20-AM20</f>
        <v>0</v>
      </c>
      <c r="AP20" s="603"/>
      <c r="AQ20" s="608">
        <f t="shared" ref="AQ20:AQ25" si="16">AP20*AO20</f>
        <v>0</v>
      </c>
      <c r="AR20" s="609"/>
      <c r="AS20" s="610">
        <f>W20+R20+M20+AB20+AL20+AQ20+AG20</f>
        <v>0</v>
      </c>
      <c r="AT20" s="610">
        <f t="shared" ref="AT20:AT25" si="17">AS20*E20</f>
        <v>0</v>
      </c>
      <c r="AU20" s="608">
        <f t="shared" ref="AU20:AU25" si="18">P20+U20+K20+AE20+AJ20+AO20+Z20</f>
        <v>0</v>
      </c>
      <c r="AV20" s="608">
        <f t="shared" ref="AV20:AV25" si="19">AU20*E20</f>
        <v>0</v>
      </c>
      <c r="AY20" s="803"/>
      <c r="AZ20" s="804"/>
      <c r="BC20" s="6"/>
      <c r="BD20" s="50"/>
      <c r="BE20" s="6"/>
    </row>
    <row r="21" spans="1:57" ht="23.25" customHeight="1">
      <c r="A21" s="36">
        <f t="shared" si="0"/>
        <v>0</v>
      </c>
      <c r="B21" s="814"/>
      <c r="C21" s="602"/>
      <c r="D21" s="602"/>
      <c r="E21" s="603"/>
      <c r="F21" s="604"/>
      <c r="G21" s="605">
        <f t="shared" si="1"/>
        <v>0</v>
      </c>
      <c r="H21" s="606">
        <f t="shared" si="2"/>
        <v>2</v>
      </c>
      <c r="I21" s="607"/>
      <c r="J21" s="607"/>
      <c r="K21" s="608">
        <f t="shared" si="3"/>
        <v>0</v>
      </c>
      <c r="L21" s="603"/>
      <c r="M21" s="608">
        <f t="shared" si="4"/>
        <v>0</v>
      </c>
      <c r="N21" s="607"/>
      <c r="O21" s="607"/>
      <c r="P21" s="608">
        <f t="shared" si="5"/>
        <v>0</v>
      </c>
      <c r="Q21" s="603"/>
      <c r="R21" s="608">
        <f t="shared" si="6"/>
        <v>0</v>
      </c>
      <c r="S21" s="607"/>
      <c r="T21" s="607"/>
      <c r="U21" s="608">
        <f t="shared" si="7"/>
        <v>0</v>
      </c>
      <c r="V21" s="603"/>
      <c r="W21" s="608">
        <f t="shared" si="8"/>
        <v>0</v>
      </c>
      <c r="X21" s="607"/>
      <c r="Y21" s="607"/>
      <c r="Z21" s="608">
        <f t="shared" si="9"/>
        <v>0</v>
      </c>
      <c r="AA21" s="603"/>
      <c r="AB21" s="608">
        <f t="shared" si="10"/>
        <v>0</v>
      </c>
      <c r="AC21" s="607"/>
      <c r="AD21" s="607"/>
      <c r="AE21" s="608">
        <f t="shared" si="11"/>
        <v>0</v>
      </c>
      <c r="AF21" s="603"/>
      <c r="AG21" s="608">
        <f t="shared" si="12"/>
        <v>0</v>
      </c>
      <c r="AH21" s="607"/>
      <c r="AI21" s="607"/>
      <c r="AJ21" s="608">
        <f t="shared" si="13"/>
        <v>0</v>
      </c>
      <c r="AK21" s="603"/>
      <c r="AL21" s="608">
        <f t="shared" si="14"/>
        <v>0</v>
      </c>
      <c r="AM21" s="607"/>
      <c r="AN21" s="607"/>
      <c r="AO21" s="608">
        <f t="shared" si="15"/>
        <v>0</v>
      </c>
      <c r="AP21" s="603"/>
      <c r="AQ21" s="608">
        <f t="shared" si="16"/>
        <v>0</v>
      </c>
      <c r="AR21" s="609"/>
      <c r="AS21" s="610">
        <f>W21+R21+M21+AB21+AL21+AQ21+AG21</f>
        <v>0</v>
      </c>
      <c r="AT21" s="610">
        <f t="shared" si="17"/>
        <v>0</v>
      </c>
      <c r="AU21" s="608">
        <f t="shared" si="18"/>
        <v>0</v>
      </c>
      <c r="AV21" s="608">
        <f t="shared" si="19"/>
        <v>0</v>
      </c>
      <c r="BC21" s="6"/>
      <c r="BD21" s="6"/>
      <c r="BE21" s="6"/>
    </row>
    <row r="22" spans="1:57" ht="24" customHeight="1">
      <c r="A22" s="36">
        <f t="shared" si="0"/>
        <v>0</v>
      </c>
      <c r="B22" s="814"/>
      <c r="C22" s="602"/>
      <c r="D22" s="602"/>
      <c r="E22" s="603"/>
      <c r="F22" s="611"/>
      <c r="G22" s="605">
        <f t="shared" si="1"/>
        <v>0</v>
      </c>
      <c r="H22" s="606">
        <f t="shared" si="2"/>
        <v>2</v>
      </c>
      <c r="I22" s="607"/>
      <c r="J22" s="607"/>
      <c r="K22" s="608">
        <f t="shared" si="3"/>
        <v>0</v>
      </c>
      <c r="L22" s="603"/>
      <c r="M22" s="608">
        <f t="shared" si="4"/>
        <v>0</v>
      </c>
      <c r="N22" s="607"/>
      <c r="O22" s="607"/>
      <c r="P22" s="608">
        <f t="shared" si="5"/>
        <v>0</v>
      </c>
      <c r="Q22" s="603"/>
      <c r="R22" s="608">
        <f t="shared" si="6"/>
        <v>0</v>
      </c>
      <c r="S22" s="607"/>
      <c r="T22" s="607"/>
      <c r="U22" s="608">
        <f t="shared" si="7"/>
        <v>0</v>
      </c>
      <c r="V22" s="603"/>
      <c r="W22" s="608">
        <f t="shared" si="8"/>
        <v>0</v>
      </c>
      <c r="X22" s="607"/>
      <c r="Y22" s="607"/>
      <c r="Z22" s="608">
        <f t="shared" si="9"/>
        <v>0</v>
      </c>
      <c r="AA22" s="603"/>
      <c r="AB22" s="608">
        <f t="shared" si="10"/>
        <v>0</v>
      </c>
      <c r="AC22" s="607"/>
      <c r="AD22" s="607"/>
      <c r="AE22" s="608">
        <f t="shared" si="11"/>
        <v>0</v>
      </c>
      <c r="AF22" s="603"/>
      <c r="AG22" s="608">
        <f t="shared" si="12"/>
        <v>0</v>
      </c>
      <c r="AH22" s="607"/>
      <c r="AI22" s="607"/>
      <c r="AJ22" s="608">
        <f t="shared" si="13"/>
        <v>0</v>
      </c>
      <c r="AK22" s="603"/>
      <c r="AL22" s="608">
        <f t="shared" si="14"/>
        <v>0</v>
      </c>
      <c r="AM22" s="607"/>
      <c r="AN22" s="607"/>
      <c r="AO22" s="608">
        <f t="shared" si="15"/>
        <v>0</v>
      </c>
      <c r="AP22" s="603"/>
      <c r="AQ22" s="608">
        <f t="shared" si="16"/>
        <v>0</v>
      </c>
      <c r="AR22" s="609"/>
      <c r="AS22" s="610">
        <f>W22+R22+M22+AB22+AL22+AQ22+AG22</f>
        <v>0</v>
      </c>
      <c r="AT22" s="610">
        <f t="shared" si="17"/>
        <v>0</v>
      </c>
      <c r="AU22" s="608">
        <f t="shared" si="18"/>
        <v>0</v>
      </c>
      <c r="AV22" s="608">
        <f t="shared" si="19"/>
        <v>0</v>
      </c>
      <c r="AW22" s="652">
        <f>IF(E26&gt;0,AV26/E26,0)</f>
        <v>0</v>
      </c>
      <c r="BC22" s="6"/>
      <c r="BD22" s="6"/>
      <c r="BE22" s="6"/>
    </row>
    <row r="23" spans="1:57" ht="23.25" customHeight="1">
      <c r="A23" s="36">
        <f t="shared" si="0"/>
        <v>0</v>
      </c>
      <c r="B23" s="814"/>
      <c r="C23" s="602"/>
      <c r="D23" s="602"/>
      <c r="E23" s="603"/>
      <c r="F23" s="604"/>
      <c r="G23" s="605">
        <f t="shared" si="1"/>
        <v>0</v>
      </c>
      <c r="H23" s="606">
        <f t="shared" si="2"/>
        <v>2</v>
      </c>
      <c r="I23" s="607"/>
      <c r="J23" s="607"/>
      <c r="K23" s="608">
        <f t="shared" si="3"/>
        <v>0</v>
      </c>
      <c r="L23" s="603"/>
      <c r="M23" s="608">
        <f t="shared" si="4"/>
        <v>0</v>
      </c>
      <c r="N23" s="607"/>
      <c r="O23" s="607"/>
      <c r="P23" s="608">
        <f t="shared" si="5"/>
        <v>0</v>
      </c>
      <c r="Q23" s="603"/>
      <c r="R23" s="608">
        <f t="shared" si="6"/>
        <v>0</v>
      </c>
      <c r="S23" s="607"/>
      <c r="T23" s="607"/>
      <c r="U23" s="608">
        <f t="shared" si="7"/>
        <v>0</v>
      </c>
      <c r="V23" s="603"/>
      <c r="W23" s="608">
        <f t="shared" si="8"/>
        <v>0</v>
      </c>
      <c r="X23" s="607"/>
      <c r="Y23" s="607"/>
      <c r="Z23" s="608">
        <f t="shared" si="9"/>
        <v>0</v>
      </c>
      <c r="AA23" s="603"/>
      <c r="AB23" s="608">
        <f t="shared" si="10"/>
        <v>0</v>
      </c>
      <c r="AC23" s="607"/>
      <c r="AD23" s="607"/>
      <c r="AE23" s="608">
        <f t="shared" si="11"/>
        <v>0</v>
      </c>
      <c r="AF23" s="603"/>
      <c r="AG23" s="608">
        <f t="shared" si="12"/>
        <v>0</v>
      </c>
      <c r="AH23" s="607"/>
      <c r="AI23" s="607"/>
      <c r="AJ23" s="608">
        <f t="shared" si="13"/>
        <v>0</v>
      </c>
      <c r="AK23" s="603"/>
      <c r="AL23" s="608">
        <f t="shared" si="14"/>
        <v>0</v>
      </c>
      <c r="AM23" s="607"/>
      <c r="AN23" s="607"/>
      <c r="AO23" s="608">
        <f t="shared" si="15"/>
        <v>0</v>
      </c>
      <c r="AP23" s="603"/>
      <c r="AQ23" s="608">
        <f t="shared" si="16"/>
        <v>0</v>
      </c>
      <c r="AR23" s="609"/>
      <c r="AS23" s="610">
        <f>W23+R23+M23+AB23+AL23+AQ23+AG23</f>
        <v>0</v>
      </c>
      <c r="AT23" s="610">
        <f t="shared" si="17"/>
        <v>0</v>
      </c>
      <c r="AU23" s="608">
        <f t="shared" si="18"/>
        <v>0</v>
      </c>
      <c r="AV23" s="608">
        <f t="shared" si="19"/>
        <v>0</v>
      </c>
      <c r="BC23" s="6"/>
      <c r="BD23" s="6"/>
      <c r="BE23" s="6"/>
    </row>
    <row r="24" spans="1:57" ht="23.25" customHeight="1">
      <c r="A24" s="36">
        <f t="shared" si="0"/>
        <v>0</v>
      </c>
      <c r="B24" s="814"/>
      <c r="C24" s="602"/>
      <c r="D24" s="602"/>
      <c r="E24" s="603"/>
      <c r="F24" s="604"/>
      <c r="G24" s="605">
        <f t="shared" si="1"/>
        <v>0</v>
      </c>
      <c r="H24" s="606">
        <f t="shared" si="2"/>
        <v>2</v>
      </c>
      <c r="I24" s="607"/>
      <c r="J24" s="607"/>
      <c r="K24" s="608">
        <f t="shared" si="3"/>
        <v>0</v>
      </c>
      <c r="L24" s="603"/>
      <c r="M24" s="608">
        <f t="shared" si="4"/>
        <v>0</v>
      </c>
      <c r="N24" s="607"/>
      <c r="O24" s="607"/>
      <c r="P24" s="608">
        <f t="shared" si="5"/>
        <v>0</v>
      </c>
      <c r="Q24" s="603"/>
      <c r="R24" s="608">
        <f t="shared" si="6"/>
        <v>0</v>
      </c>
      <c r="S24" s="607"/>
      <c r="T24" s="607"/>
      <c r="U24" s="608">
        <f t="shared" si="7"/>
        <v>0</v>
      </c>
      <c r="V24" s="603"/>
      <c r="W24" s="608">
        <f t="shared" si="8"/>
        <v>0</v>
      </c>
      <c r="X24" s="607"/>
      <c r="Y24" s="607"/>
      <c r="Z24" s="608">
        <f t="shared" si="9"/>
        <v>0</v>
      </c>
      <c r="AA24" s="603"/>
      <c r="AB24" s="608">
        <f t="shared" si="10"/>
        <v>0</v>
      </c>
      <c r="AC24" s="607"/>
      <c r="AD24" s="607"/>
      <c r="AE24" s="608">
        <f t="shared" si="11"/>
        <v>0</v>
      </c>
      <c r="AF24" s="603"/>
      <c r="AG24" s="608">
        <f t="shared" si="12"/>
        <v>0</v>
      </c>
      <c r="AH24" s="607"/>
      <c r="AI24" s="607"/>
      <c r="AJ24" s="608">
        <f t="shared" si="13"/>
        <v>0</v>
      </c>
      <c r="AK24" s="603"/>
      <c r="AL24" s="608">
        <f t="shared" si="14"/>
        <v>0</v>
      </c>
      <c r="AM24" s="607"/>
      <c r="AN24" s="607"/>
      <c r="AO24" s="608">
        <f t="shared" si="15"/>
        <v>0</v>
      </c>
      <c r="AP24" s="603"/>
      <c r="AQ24" s="608">
        <f t="shared" si="16"/>
        <v>0</v>
      </c>
      <c r="AR24" s="609"/>
      <c r="AS24" s="610">
        <f>W24+R24+M24+AB24+AL24+AQ24+AG24</f>
        <v>0</v>
      </c>
      <c r="AT24" s="610">
        <f t="shared" si="17"/>
        <v>0</v>
      </c>
      <c r="AU24" s="608">
        <f t="shared" si="18"/>
        <v>0</v>
      </c>
      <c r="AV24" s="608">
        <f t="shared" si="19"/>
        <v>0</v>
      </c>
      <c r="AX24" s="51"/>
      <c r="BC24" s="6"/>
      <c r="BD24" s="6"/>
      <c r="BE24" s="6"/>
    </row>
    <row r="25" spans="1:57" ht="23.25" customHeight="1">
      <c r="A25" s="36">
        <f t="shared" si="0"/>
        <v>0</v>
      </c>
      <c r="B25" s="814"/>
      <c r="C25" s="602"/>
      <c r="D25" s="602"/>
      <c r="E25" s="603"/>
      <c r="F25" s="604"/>
      <c r="G25" s="605">
        <f t="shared" si="1"/>
        <v>0</v>
      </c>
      <c r="H25" s="606">
        <f t="shared" si="2"/>
        <v>2</v>
      </c>
      <c r="I25" s="607"/>
      <c r="J25" s="607"/>
      <c r="K25" s="608">
        <f t="shared" si="3"/>
        <v>0</v>
      </c>
      <c r="L25" s="603"/>
      <c r="M25" s="608">
        <f t="shared" si="4"/>
        <v>0</v>
      </c>
      <c r="N25" s="607"/>
      <c r="O25" s="607"/>
      <c r="P25" s="608">
        <f t="shared" si="5"/>
        <v>0</v>
      </c>
      <c r="Q25" s="603"/>
      <c r="R25" s="608">
        <f t="shared" si="6"/>
        <v>0</v>
      </c>
      <c r="S25" s="607"/>
      <c r="T25" s="607"/>
      <c r="U25" s="608">
        <f t="shared" si="7"/>
        <v>0</v>
      </c>
      <c r="V25" s="603"/>
      <c r="W25" s="608">
        <f t="shared" si="8"/>
        <v>0</v>
      </c>
      <c r="X25" s="607"/>
      <c r="Y25" s="607"/>
      <c r="Z25" s="608">
        <f t="shared" si="9"/>
        <v>0</v>
      </c>
      <c r="AA25" s="603"/>
      <c r="AB25" s="608">
        <f t="shared" si="10"/>
        <v>0</v>
      </c>
      <c r="AC25" s="607"/>
      <c r="AD25" s="607"/>
      <c r="AE25" s="608">
        <f t="shared" si="11"/>
        <v>0</v>
      </c>
      <c r="AF25" s="603"/>
      <c r="AG25" s="608">
        <f t="shared" si="12"/>
        <v>0</v>
      </c>
      <c r="AH25" s="607"/>
      <c r="AI25" s="607"/>
      <c r="AJ25" s="608">
        <f t="shared" si="13"/>
        <v>0</v>
      </c>
      <c r="AK25" s="603"/>
      <c r="AL25" s="608">
        <f t="shared" si="14"/>
        <v>0</v>
      </c>
      <c r="AM25" s="607"/>
      <c r="AN25" s="607"/>
      <c r="AO25" s="608">
        <f t="shared" si="15"/>
        <v>0</v>
      </c>
      <c r="AP25" s="603"/>
      <c r="AQ25" s="608">
        <f t="shared" si="16"/>
        <v>0</v>
      </c>
      <c r="AR25" s="609"/>
      <c r="AS25" s="610">
        <f>W25+R25+M25+AB25+AL25+AQ25</f>
        <v>0</v>
      </c>
      <c r="AT25" s="610">
        <f t="shared" si="17"/>
        <v>0</v>
      </c>
      <c r="AU25" s="608">
        <f t="shared" si="18"/>
        <v>0</v>
      </c>
      <c r="AV25" s="608">
        <f t="shared" si="19"/>
        <v>0</v>
      </c>
      <c r="BC25" s="6"/>
      <c r="BD25" s="6"/>
      <c r="BE25" s="6"/>
    </row>
    <row r="26" spans="1:57" ht="27" customHeight="1">
      <c r="A26" s="36"/>
      <c r="B26" s="814"/>
      <c r="C26" s="612">
        <f>COUNTA(C20:C25)</f>
        <v>0</v>
      </c>
      <c r="D26" s="612"/>
      <c r="E26" s="613">
        <f>SUM(E20:E25)</f>
        <v>0</v>
      </c>
      <c r="F26" s="614"/>
      <c r="G26" s="605"/>
      <c r="H26" s="606"/>
      <c r="I26" s="799" t="s">
        <v>32</v>
      </c>
      <c r="J26" s="799"/>
      <c r="K26" s="799"/>
      <c r="L26" s="799"/>
      <c r="M26" s="615">
        <f>SUM(M20:M25)</f>
        <v>0</v>
      </c>
      <c r="N26" s="799" t="s">
        <v>32</v>
      </c>
      <c r="O26" s="799"/>
      <c r="P26" s="799"/>
      <c r="Q26" s="799"/>
      <c r="R26" s="615">
        <f>SUM(R20:R25)</f>
        <v>0</v>
      </c>
      <c r="S26" s="799" t="s">
        <v>32</v>
      </c>
      <c r="T26" s="799"/>
      <c r="U26" s="799"/>
      <c r="V26" s="799"/>
      <c r="W26" s="615">
        <f>SUM(W20:W25)</f>
        <v>0</v>
      </c>
      <c r="X26" s="799" t="s">
        <v>32</v>
      </c>
      <c r="Y26" s="799"/>
      <c r="Z26" s="799"/>
      <c r="AA26" s="799"/>
      <c r="AB26" s="615">
        <f>SUM(AB20:AB25)</f>
        <v>0</v>
      </c>
      <c r="AC26" s="799" t="s">
        <v>32</v>
      </c>
      <c r="AD26" s="799"/>
      <c r="AE26" s="799"/>
      <c r="AF26" s="799"/>
      <c r="AG26" s="615">
        <f>SUM(AG20:AG25)</f>
        <v>0</v>
      </c>
      <c r="AH26" s="799" t="s">
        <v>32</v>
      </c>
      <c r="AI26" s="799"/>
      <c r="AJ26" s="799"/>
      <c r="AK26" s="799"/>
      <c r="AL26" s="615">
        <f>SUM(AL20:AL25)</f>
        <v>0</v>
      </c>
      <c r="AM26" s="807" t="s">
        <v>32</v>
      </c>
      <c r="AN26" s="808"/>
      <c r="AO26" s="808"/>
      <c r="AP26" s="809"/>
      <c r="AQ26" s="615">
        <f>SUM(AQ20:AQ25)</f>
        <v>0</v>
      </c>
      <c r="AR26" s="618"/>
      <c r="AS26" s="617">
        <f>SUM(AS20:AS25)</f>
        <v>0</v>
      </c>
      <c r="AT26" s="617">
        <f>SUM(AT20:AT25)</f>
        <v>0</v>
      </c>
      <c r="AU26" s="615">
        <f>SUM(AU20:AU25)</f>
        <v>0</v>
      </c>
      <c r="AV26" s="615">
        <f>SUM(AV20:AV25)</f>
        <v>0</v>
      </c>
      <c r="AZ26" s="52"/>
      <c r="BC26" s="6"/>
      <c r="BD26" s="6"/>
      <c r="BE26" s="6"/>
    </row>
    <row r="27" spans="1:57" ht="16.5" thickBot="1">
      <c r="A27" s="36"/>
      <c r="B27" s="37"/>
      <c r="G27" s="45"/>
      <c r="H27" s="46"/>
      <c r="I27" s="797"/>
      <c r="J27" s="798"/>
      <c r="K27" s="53"/>
      <c r="N27" s="797"/>
      <c r="O27" s="798"/>
      <c r="P27" s="53"/>
      <c r="S27" s="797"/>
      <c r="T27" s="798"/>
      <c r="U27" s="53"/>
      <c r="X27" s="797"/>
      <c r="Y27" s="798"/>
      <c r="Z27" s="53"/>
      <c r="AC27" s="797"/>
      <c r="AD27" s="798"/>
      <c r="AE27" s="53"/>
      <c r="AH27" s="797"/>
      <c r="AI27" s="798"/>
      <c r="AJ27" s="53"/>
      <c r="AM27" s="797"/>
      <c r="AN27" s="798"/>
      <c r="AO27" s="53"/>
      <c r="AR27" s="54"/>
      <c r="BC27" s="6"/>
      <c r="BD27" s="6"/>
      <c r="BE27" s="6"/>
    </row>
    <row r="28" spans="1:57" ht="78.75">
      <c r="A28" s="36"/>
      <c r="B28" s="37"/>
      <c r="C28" s="815" t="s">
        <v>84</v>
      </c>
      <c r="D28" s="816"/>
      <c r="E28" s="11" t="s">
        <v>131</v>
      </c>
      <c r="F28" s="48"/>
      <c r="G28" s="45"/>
      <c r="H28" s="46"/>
      <c r="I28" s="22" t="s">
        <v>41</v>
      </c>
      <c r="J28" s="23" t="s">
        <v>42</v>
      </c>
      <c r="K28" s="24" t="s">
        <v>127</v>
      </c>
      <c r="L28" s="25" t="s">
        <v>46</v>
      </c>
      <c r="M28" s="24" t="s">
        <v>47</v>
      </c>
      <c r="N28" s="22" t="s">
        <v>41</v>
      </c>
      <c r="O28" s="23" t="s">
        <v>42</v>
      </c>
      <c r="P28" s="24" t="s">
        <v>127</v>
      </c>
      <c r="Q28" s="25" t="s">
        <v>46</v>
      </c>
      <c r="R28" s="24" t="s">
        <v>47</v>
      </c>
      <c r="S28" s="22" t="s">
        <v>41</v>
      </c>
      <c r="T28" s="23" t="s">
        <v>42</v>
      </c>
      <c r="U28" s="24" t="s">
        <v>127</v>
      </c>
      <c r="V28" s="25" t="s">
        <v>46</v>
      </c>
      <c r="W28" s="24" t="s">
        <v>47</v>
      </c>
      <c r="X28" s="22" t="s">
        <v>41</v>
      </c>
      <c r="Y28" s="23" t="s">
        <v>42</v>
      </c>
      <c r="Z28" s="24" t="s">
        <v>127</v>
      </c>
      <c r="AA28" s="25" t="s">
        <v>46</v>
      </c>
      <c r="AB28" s="24" t="s">
        <v>47</v>
      </c>
      <c r="AC28" s="22" t="s">
        <v>41</v>
      </c>
      <c r="AD28" s="23" t="s">
        <v>42</v>
      </c>
      <c r="AE28" s="24" t="s">
        <v>127</v>
      </c>
      <c r="AF28" s="25" t="s">
        <v>46</v>
      </c>
      <c r="AG28" s="24" t="s">
        <v>47</v>
      </c>
      <c r="AH28" s="22" t="s">
        <v>41</v>
      </c>
      <c r="AI28" s="23" t="s">
        <v>42</v>
      </c>
      <c r="AJ28" s="24" t="s">
        <v>127</v>
      </c>
      <c r="AK28" s="25" t="s">
        <v>46</v>
      </c>
      <c r="AL28" s="24" t="s">
        <v>47</v>
      </c>
      <c r="AM28" s="22" t="s">
        <v>41</v>
      </c>
      <c r="AN28" s="23" t="s">
        <v>42</v>
      </c>
      <c r="AO28" s="24" t="s">
        <v>127</v>
      </c>
      <c r="AP28" s="25" t="s">
        <v>46</v>
      </c>
      <c r="AQ28" s="24" t="s">
        <v>47</v>
      </c>
      <c r="AR28" s="55"/>
      <c r="AS28" s="26" t="s">
        <v>71</v>
      </c>
      <c r="AT28" s="26" t="s">
        <v>128</v>
      </c>
      <c r="AU28" s="27" t="s">
        <v>129</v>
      </c>
      <c r="AV28" s="27" t="s">
        <v>130</v>
      </c>
      <c r="AY28" s="801">
        <f>AT35</f>
        <v>0</v>
      </c>
      <c r="AZ28" s="802"/>
      <c r="BC28" s="6"/>
      <c r="BD28" s="6"/>
      <c r="BE28" s="6"/>
    </row>
    <row r="29" spans="1:57" ht="24" customHeight="1" thickBot="1">
      <c r="A29" s="36">
        <f t="shared" ref="A29:A34" si="20">IF(D29="",0,1)</f>
        <v>0</v>
      </c>
      <c r="B29" s="814" t="s">
        <v>132</v>
      </c>
      <c r="C29" s="602"/>
      <c r="D29" s="602"/>
      <c r="E29" s="619"/>
      <c r="F29" s="620"/>
      <c r="G29" s="621">
        <f t="shared" ref="G29:G34" si="21">IF(J29="",0,1)</f>
        <v>0</v>
      </c>
      <c r="H29" s="622">
        <f t="shared" ref="H29:H34" si="22">IF(A29+G29=1,0,2)</f>
        <v>2</v>
      </c>
      <c r="I29" s="623"/>
      <c r="J29" s="623"/>
      <c r="K29" s="624">
        <f t="shared" ref="K29:K34" si="23">J29-I29</f>
        <v>0</v>
      </c>
      <c r="L29" s="625"/>
      <c r="M29" s="624">
        <f t="shared" ref="M29:M34" si="24">L29*K29</f>
        <v>0</v>
      </c>
      <c r="N29" s="623"/>
      <c r="O29" s="623"/>
      <c r="P29" s="624">
        <f t="shared" ref="P29:P34" si="25">O29-N29</f>
        <v>0</v>
      </c>
      <c r="Q29" s="625"/>
      <c r="R29" s="624">
        <f t="shared" ref="R29:R34" si="26">Q29*P29</f>
        <v>0</v>
      </c>
      <c r="S29" s="623"/>
      <c r="T29" s="623"/>
      <c r="U29" s="624">
        <f t="shared" ref="U29:U34" si="27">T29-S29</f>
        <v>0</v>
      </c>
      <c r="V29" s="625"/>
      <c r="W29" s="624">
        <f t="shared" ref="W29:W34" si="28">V29*U29</f>
        <v>0</v>
      </c>
      <c r="X29" s="623"/>
      <c r="Y29" s="623"/>
      <c r="Z29" s="624">
        <f t="shared" ref="Z29:Z34" si="29">Y29-X29</f>
        <v>0</v>
      </c>
      <c r="AA29" s="625"/>
      <c r="AB29" s="624">
        <f t="shared" ref="AB29:AB34" si="30">AA29*Z29</f>
        <v>0</v>
      </c>
      <c r="AC29" s="623"/>
      <c r="AD29" s="623"/>
      <c r="AE29" s="624">
        <f t="shared" ref="AE29:AE34" si="31">AD29-AC29</f>
        <v>0</v>
      </c>
      <c r="AF29" s="625"/>
      <c r="AG29" s="624">
        <f t="shared" ref="AG29:AG34" si="32">AF29*AE29</f>
        <v>0</v>
      </c>
      <c r="AH29" s="623"/>
      <c r="AI29" s="623"/>
      <c r="AJ29" s="624">
        <f t="shared" ref="AJ29:AJ34" si="33">AI29-AH29</f>
        <v>0</v>
      </c>
      <c r="AK29" s="625"/>
      <c r="AL29" s="624">
        <f t="shared" ref="AL29:AL34" si="34">AK29*AJ29</f>
        <v>0</v>
      </c>
      <c r="AM29" s="623"/>
      <c r="AN29" s="626"/>
      <c r="AO29" s="624">
        <f t="shared" ref="AO29:AO34" si="35">AN29-AM29</f>
        <v>0</v>
      </c>
      <c r="AP29" s="625"/>
      <c r="AQ29" s="624">
        <f t="shared" ref="AQ29:AQ34" si="36">AP29*AO29</f>
        <v>0</v>
      </c>
      <c r="AR29" s="627"/>
      <c r="AS29" s="628">
        <f>W29+R29+M29+AB29+AL29+AQ29+AG29</f>
        <v>0</v>
      </c>
      <c r="AT29" s="628">
        <f t="shared" ref="AT29:AT34" si="37">AS29*E29</f>
        <v>0</v>
      </c>
      <c r="AU29" s="624">
        <f t="shared" ref="AU29:AU34" si="38">P29+U29+K29+AE29+AJ29+AO29+Z29</f>
        <v>0</v>
      </c>
      <c r="AV29" s="624">
        <f t="shared" ref="AV29:AV34" si="39">AU29*E29</f>
        <v>0</v>
      </c>
      <c r="AY29" s="803"/>
      <c r="AZ29" s="804"/>
      <c r="BC29" s="6"/>
      <c r="BD29" s="6"/>
      <c r="BE29" s="6"/>
    </row>
    <row r="30" spans="1:57" ht="24" customHeight="1">
      <c r="A30" s="36">
        <f t="shared" si="20"/>
        <v>0</v>
      </c>
      <c r="B30" s="814"/>
      <c r="C30" s="629"/>
      <c r="D30" s="629"/>
      <c r="E30" s="619"/>
      <c r="F30" s="620"/>
      <c r="G30" s="621">
        <f t="shared" si="21"/>
        <v>0</v>
      </c>
      <c r="H30" s="622">
        <f t="shared" si="22"/>
        <v>2</v>
      </c>
      <c r="I30" s="623"/>
      <c r="J30" s="623"/>
      <c r="K30" s="624">
        <f t="shared" si="23"/>
        <v>0</v>
      </c>
      <c r="L30" s="625"/>
      <c r="M30" s="624">
        <f t="shared" si="24"/>
        <v>0</v>
      </c>
      <c r="N30" s="623"/>
      <c r="O30" s="623"/>
      <c r="P30" s="624">
        <f t="shared" si="25"/>
        <v>0</v>
      </c>
      <c r="Q30" s="625"/>
      <c r="R30" s="624">
        <f t="shared" si="26"/>
        <v>0</v>
      </c>
      <c r="S30" s="623"/>
      <c r="T30" s="623"/>
      <c r="U30" s="624">
        <f t="shared" si="27"/>
        <v>0</v>
      </c>
      <c r="V30" s="625"/>
      <c r="W30" s="624">
        <f t="shared" si="28"/>
        <v>0</v>
      </c>
      <c r="X30" s="623"/>
      <c r="Y30" s="623"/>
      <c r="Z30" s="624">
        <f t="shared" si="29"/>
        <v>0</v>
      </c>
      <c r="AA30" s="625"/>
      <c r="AB30" s="624">
        <f t="shared" si="30"/>
        <v>0</v>
      </c>
      <c r="AC30" s="623"/>
      <c r="AD30" s="623"/>
      <c r="AE30" s="624">
        <f t="shared" si="31"/>
        <v>0</v>
      </c>
      <c r="AF30" s="625"/>
      <c r="AG30" s="624">
        <f t="shared" si="32"/>
        <v>0</v>
      </c>
      <c r="AH30" s="623"/>
      <c r="AI30" s="623"/>
      <c r="AJ30" s="624">
        <f t="shared" si="33"/>
        <v>0</v>
      </c>
      <c r="AK30" s="625"/>
      <c r="AL30" s="624">
        <f t="shared" si="34"/>
        <v>0</v>
      </c>
      <c r="AM30" s="623"/>
      <c r="AN30" s="626"/>
      <c r="AO30" s="624">
        <f t="shared" si="35"/>
        <v>0</v>
      </c>
      <c r="AP30" s="625"/>
      <c r="AQ30" s="624">
        <f t="shared" si="36"/>
        <v>0</v>
      </c>
      <c r="AR30" s="627"/>
      <c r="AS30" s="628">
        <f>W30+R30+M30+AB30+AL30+AQ30+AG30</f>
        <v>0</v>
      </c>
      <c r="AT30" s="628">
        <f t="shared" si="37"/>
        <v>0</v>
      </c>
      <c r="AU30" s="624">
        <f t="shared" si="38"/>
        <v>0</v>
      </c>
      <c r="AV30" s="624">
        <f t="shared" si="39"/>
        <v>0</v>
      </c>
      <c r="BC30" s="6"/>
      <c r="BD30" s="6"/>
      <c r="BE30" s="6"/>
    </row>
    <row r="31" spans="1:57" ht="24" customHeight="1">
      <c r="A31" s="36">
        <f t="shared" si="20"/>
        <v>0</v>
      </c>
      <c r="B31" s="814"/>
      <c r="C31" s="629"/>
      <c r="D31" s="629"/>
      <c r="E31" s="619"/>
      <c r="F31" s="630"/>
      <c r="G31" s="621">
        <f t="shared" si="21"/>
        <v>0</v>
      </c>
      <c r="H31" s="622">
        <f t="shared" si="22"/>
        <v>2</v>
      </c>
      <c r="I31" s="623"/>
      <c r="J31" s="623"/>
      <c r="K31" s="624">
        <f t="shared" si="23"/>
        <v>0</v>
      </c>
      <c r="L31" s="625"/>
      <c r="M31" s="624">
        <f t="shared" si="24"/>
        <v>0</v>
      </c>
      <c r="N31" s="623"/>
      <c r="O31" s="626"/>
      <c r="P31" s="624">
        <f t="shared" si="25"/>
        <v>0</v>
      </c>
      <c r="Q31" s="625"/>
      <c r="R31" s="624">
        <f t="shared" si="26"/>
        <v>0</v>
      </c>
      <c r="S31" s="623"/>
      <c r="T31" s="626"/>
      <c r="U31" s="624">
        <f t="shared" si="27"/>
        <v>0</v>
      </c>
      <c r="V31" s="625"/>
      <c r="W31" s="624">
        <f t="shared" si="28"/>
        <v>0</v>
      </c>
      <c r="X31" s="623"/>
      <c r="Y31" s="626"/>
      <c r="Z31" s="624">
        <f t="shared" si="29"/>
        <v>0</v>
      </c>
      <c r="AA31" s="625"/>
      <c r="AB31" s="624">
        <f t="shared" si="30"/>
        <v>0</v>
      </c>
      <c r="AC31" s="623"/>
      <c r="AD31" s="626"/>
      <c r="AE31" s="624">
        <f t="shared" si="31"/>
        <v>0</v>
      </c>
      <c r="AF31" s="625"/>
      <c r="AG31" s="624">
        <f t="shared" si="32"/>
        <v>0</v>
      </c>
      <c r="AH31" s="623"/>
      <c r="AI31" s="626"/>
      <c r="AJ31" s="624">
        <f t="shared" si="33"/>
        <v>0</v>
      </c>
      <c r="AK31" s="625"/>
      <c r="AL31" s="624">
        <f t="shared" si="34"/>
        <v>0</v>
      </c>
      <c r="AM31" s="623"/>
      <c r="AN31" s="626"/>
      <c r="AO31" s="624">
        <f t="shared" si="35"/>
        <v>0</v>
      </c>
      <c r="AP31" s="625"/>
      <c r="AQ31" s="624">
        <f t="shared" si="36"/>
        <v>0</v>
      </c>
      <c r="AR31" s="627"/>
      <c r="AS31" s="628">
        <f>W31+R31+M31+AB31+AL31+AQ31+AG31</f>
        <v>0</v>
      </c>
      <c r="AT31" s="628">
        <f t="shared" si="37"/>
        <v>0</v>
      </c>
      <c r="AU31" s="624">
        <f t="shared" si="38"/>
        <v>0</v>
      </c>
      <c r="AV31" s="624">
        <f t="shared" si="39"/>
        <v>0</v>
      </c>
      <c r="AW31" s="652">
        <f>IF(E35&gt;0,AV35/E35,0)</f>
        <v>0</v>
      </c>
      <c r="BC31" s="6"/>
      <c r="BD31" s="6"/>
      <c r="BE31" s="6"/>
    </row>
    <row r="32" spans="1:57" ht="24" customHeight="1">
      <c r="A32" s="36">
        <f t="shared" si="20"/>
        <v>0</v>
      </c>
      <c r="B32" s="814"/>
      <c r="C32" s="629"/>
      <c r="D32" s="629"/>
      <c r="E32" s="619"/>
      <c r="F32" s="620"/>
      <c r="G32" s="621">
        <f t="shared" si="21"/>
        <v>0</v>
      </c>
      <c r="H32" s="622">
        <f t="shared" si="22"/>
        <v>2</v>
      </c>
      <c r="I32" s="623"/>
      <c r="J32" s="623"/>
      <c r="K32" s="624">
        <f t="shared" si="23"/>
        <v>0</v>
      </c>
      <c r="L32" s="625"/>
      <c r="M32" s="624">
        <f t="shared" si="24"/>
        <v>0</v>
      </c>
      <c r="N32" s="623"/>
      <c r="O32" s="626"/>
      <c r="P32" s="624">
        <f t="shared" si="25"/>
        <v>0</v>
      </c>
      <c r="Q32" s="625"/>
      <c r="R32" s="624">
        <f t="shared" si="26"/>
        <v>0</v>
      </c>
      <c r="S32" s="623"/>
      <c r="T32" s="626"/>
      <c r="U32" s="624">
        <f t="shared" si="27"/>
        <v>0</v>
      </c>
      <c r="V32" s="625"/>
      <c r="W32" s="624">
        <f t="shared" si="28"/>
        <v>0</v>
      </c>
      <c r="X32" s="623"/>
      <c r="Y32" s="626"/>
      <c r="Z32" s="624">
        <f t="shared" si="29"/>
        <v>0</v>
      </c>
      <c r="AA32" s="625"/>
      <c r="AB32" s="624">
        <f t="shared" si="30"/>
        <v>0</v>
      </c>
      <c r="AC32" s="623"/>
      <c r="AD32" s="626"/>
      <c r="AE32" s="624">
        <f t="shared" si="31"/>
        <v>0</v>
      </c>
      <c r="AF32" s="625"/>
      <c r="AG32" s="624">
        <f t="shared" si="32"/>
        <v>0</v>
      </c>
      <c r="AH32" s="623"/>
      <c r="AI32" s="626"/>
      <c r="AJ32" s="624">
        <f t="shared" si="33"/>
        <v>0</v>
      </c>
      <c r="AK32" s="625"/>
      <c r="AL32" s="624">
        <f t="shared" si="34"/>
        <v>0</v>
      </c>
      <c r="AM32" s="623"/>
      <c r="AN32" s="626"/>
      <c r="AO32" s="624">
        <f t="shared" si="35"/>
        <v>0</v>
      </c>
      <c r="AP32" s="625"/>
      <c r="AQ32" s="624">
        <f t="shared" si="36"/>
        <v>0</v>
      </c>
      <c r="AR32" s="627"/>
      <c r="AS32" s="628">
        <f>W32+R32+M32+AB32+AL32+AQ32+AG32</f>
        <v>0</v>
      </c>
      <c r="AT32" s="628">
        <f t="shared" si="37"/>
        <v>0</v>
      </c>
      <c r="AU32" s="624">
        <f t="shared" si="38"/>
        <v>0</v>
      </c>
      <c r="AV32" s="624">
        <f t="shared" si="39"/>
        <v>0</v>
      </c>
      <c r="BC32" s="6"/>
      <c r="BD32" s="6"/>
      <c r="BE32" s="6"/>
    </row>
    <row r="33" spans="1:57" ht="24" customHeight="1">
      <c r="A33" s="36">
        <f t="shared" si="20"/>
        <v>0</v>
      </c>
      <c r="B33" s="814"/>
      <c r="C33" s="629"/>
      <c r="D33" s="629"/>
      <c r="E33" s="619"/>
      <c r="F33" s="631"/>
      <c r="G33" s="621">
        <f t="shared" si="21"/>
        <v>0</v>
      </c>
      <c r="H33" s="622">
        <f t="shared" si="22"/>
        <v>2</v>
      </c>
      <c r="I33" s="632"/>
      <c r="J33" s="623"/>
      <c r="K33" s="624">
        <f t="shared" si="23"/>
        <v>0</v>
      </c>
      <c r="L33" s="625"/>
      <c r="M33" s="624">
        <f t="shared" si="24"/>
        <v>0</v>
      </c>
      <c r="N33" s="623"/>
      <c r="O33" s="626"/>
      <c r="P33" s="624">
        <f t="shared" si="25"/>
        <v>0</v>
      </c>
      <c r="Q33" s="625"/>
      <c r="R33" s="624">
        <f t="shared" si="26"/>
        <v>0</v>
      </c>
      <c r="S33" s="623"/>
      <c r="T33" s="626"/>
      <c r="U33" s="624">
        <f t="shared" si="27"/>
        <v>0</v>
      </c>
      <c r="V33" s="625"/>
      <c r="W33" s="624">
        <f t="shared" si="28"/>
        <v>0</v>
      </c>
      <c r="X33" s="623"/>
      <c r="Y33" s="626"/>
      <c r="Z33" s="624">
        <f t="shared" si="29"/>
        <v>0</v>
      </c>
      <c r="AA33" s="625"/>
      <c r="AB33" s="624">
        <f t="shared" si="30"/>
        <v>0</v>
      </c>
      <c r="AC33" s="623"/>
      <c r="AD33" s="626"/>
      <c r="AE33" s="624">
        <f t="shared" si="31"/>
        <v>0</v>
      </c>
      <c r="AF33" s="625"/>
      <c r="AG33" s="624">
        <f t="shared" si="32"/>
        <v>0</v>
      </c>
      <c r="AH33" s="623"/>
      <c r="AI33" s="626"/>
      <c r="AJ33" s="624">
        <f t="shared" si="33"/>
        <v>0</v>
      </c>
      <c r="AK33" s="625"/>
      <c r="AL33" s="624">
        <f t="shared" si="34"/>
        <v>0</v>
      </c>
      <c r="AM33" s="623"/>
      <c r="AN33" s="626"/>
      <c r="AO33" s="624">
        <f t="shared" si="35"/>
        <v>0</v>
      </c>
      <c r="AP33" s="625"/>
      <c r="AQ33" s="624">
        <f t="shared" si="36"/>
        <v>0</v>
      </c>
      <c r="AR33" s="627"/>
      <c r="AS33" s="628">
        <f>W33+R33+M33+AB33+AL33+AQ33+AG33</f>
        <v>0</v>
      </c>
      <c r="AT33" s="628">
        <f t="shared" si="37"/>
        <v>0</v>
      </c>
      <c r="AU33" s="624">
        <f t="shared" si="38"/>
        <v>0</v>
      </c>
      <c r="AV33" s="624">
        <f t="shared" si="39"/>
        <v>0</v>
      </c>
      <c r="BC33" s="6"/>
      <c r="BD33" s="6"/>
      <c r="BE33" s="6"/>
    </row>
    <row r="34" spans="1:57" ht="24" customHeight="1">
      <c r="A34" s="36">
        <f t="shared" si="20"/>
        <v>0</v>
      </c>
      <c r="B34" s="814"/>
      <c r="C34" s="629"/>
      <c r="D34" s="629"/>
      <c r="E34" s="619"/>
      <c r="F34" s="631"/>
      <c r="G34" s="621">
        <f t="shared" si="21"/>
        <v>0</v>
      </c>
      <c r="H34" s="622">
        <f t="shared" si="22"/>
        <v>2</v>
      </c>
      <c r="I34" s="633"/>
      <c r="J34" s="623"/>
      <c r="K34" s="624">
        <f t="shared" si="23"/>
        <v>0</v>
      </c>
      <c r="L34" s="625"/>
      <c r="M34" s="624">
        <f t="shared" si="24"/>
        <v>0</v>
      </c>
      <c r="N34" s="634"/>
      <c r="O34" s="626"/>
      <c r="P34" s="624">
        <f t="shared" si="25"/>
        <v>0</v>
      </c>
      <c r="Q34" s="625"/>
      <c r="R34" s="624">
        <f t="shared" si="26"/>
        <v>0</v>
      </c>
      <c r="S34" s="634"/>
      <c r="T34" s="626"/>
      <c r="U34" s="624">
        <f t="shared" si="27"/>
        <v>0</v>
      </c>
      <c r="V34" s="625"/>
      <c r="W34" s="624">
        <f t="shared" si="28"/>
        <v>0</v>
      </c>
      <c r="X34" s="634"/>
      <c r="Y34" s="626"/>
      <c r="Z34" s="624">
        <f t="shared" si="29"/>
        <v>0</v>
      </c>
      <c r="AA34" s="625"/>
      <c r="AB34" s="624">
        <f t="shared" si="30"/>
        <v>0</v>
      </c>
      <c r="AC34" s="634"/>
      <c r="AD34" s="626"/>
      <c r="AE34" s="624">
        <f t="shared" si="31"/>
        <v>0</v>
      </c>
      <c r="AF34" s="625"/>
      <c r="AG34" s="624">
        <f t="shared" si="32"/>
        <v>0</v>
      </c>
      <c r="AH34" s="634"/>
      <c r="AI34" s="626"/>
      <c r="AJ34" s="624">
        <f t="shared" si="33"/>
        <v>0</v>
      </c>
      <c r="AK34" s="625"/>
      <c r="AL34" s="624">
        <f t="shared" si="34"/>
        <v>0</v>
      </c>
      <c r="AM34" s="634"/>
      <c r="AN34" s="626"/>
      <c r="AO34" s="624">
        <f t="shared" si="35"/>
        <v>0</v>
      </c>
      <c r="AP34" s="625"/>
      <c r="AQ34" s="624">
        <f t="shared" si="36"/>
        <v>0</v>
      </c>
      <c r="AR34" s="627"/>
      <c r="AS34" s="628">
        <f>W34+R34+M34+AB34+AL34+AQ34</f>
        <v>0</v>
      </c>
      <c r="AT34" s="628">
        <f t="shared" si="37"/>
        <v>0</v>
      </c>
      <c r="AU34" s="624">
        <f t="shared" si="38"/>
        <v>0</v>
      </c>
      <c r="AV34" s="624">
        <f t="shared" si="39"/>
        <v>0</v>
      </c>
      <c r="BC34" s="6"/>
      <c r="BD34" s="6"/>
      <c r="BE34" s="6"/>
    </row>
    <row r="35" spans="1:57" ht="27" customHeight="1">
      <c r="A35" s="36"/>
      <c r="B35" s="814"/>
      <c r="C35" s="635">
        <f>COUNTA(C29:C34)</f>
        <v>0</v>
      </c>
      <c r="D35" s="635"/>
      <c r="E35" s="613">
        <f>SUM(E29:E34)</f>
        <v>0</v>
      </c>
      <c r="F35" s="636"/>
      <c r="G35" s="621"/>
      <c r="H35" s="622"/>
      <c r="I35" s="794" t="s">
        <v>32</v>
      </c>
      <c r="J35" s="795"/>
      <c r="K35" s="795"/>
      <c r="L35" s="796"/>
      <c r="M35" s="640">
        <f>SUM(M29:M34)</f>
        <v>0</v>
      </c>
      <c r="N35" s="794" t="s">
        <v>32</v>
      </c>
      <c r="O35" s="795"/>
      <c r="P35" s="795"/>
      <c r="Q35" s="796"/>
      <c r="R35" s="640">
        <f>SUM(R29:R34)</f>
        <v>0</v>
      </c>
      <c r="S35" s="794" t="s">
        <v>32</v>
      </c>
      <c r="T35" s="795"/>
      <c r="U35" s="795"/>
      <c r="V35" s="796"/>
      <c r="W35" s="640">
        <f>SUM(W29:W34)</f>
        <v>0</v>
      </c>
      <c r="X35" s="794" t="s">
        <v>32</v>
      </c>
      <c r="Y35" s="795"/>
      <c r="Z35" s="795"/>
      <c r="AA35" s="796"/>
      <c r="AB35" s="640">
        <f>SUM(AB29:AB34)</f>
        <v>0</v>
      </c>
      <c r="AC35" s="794" t="s">
        <v>32</v>
      </c>
      <c r="AD35" s="795"/>
      <c r="AE35" s="795"/>
      <c r="AF35" s="796"/>
      <c r="AG35" s="640">
        <f>SUM(AG29:AG34)</f>
        <v>0</v>
      </c>
      <c r="AH35" s="794" t="s">
        <v>32</v>
      </c>
      <c r="AI35" s="795"/>
      <c r="AJ35" s="795"/>
      <c r="AK35" s="796"/>
      <c r="AL35" s="640">
        <f>SUM(AL29:AL34)</f>
        <v>0</v>
      </c>
      <c r="AM35" s="794" t="s">
        <v>32</v>
      </c>
      <c r="AN35" s="805"/>
      <c r="AO35" s="805"/>
      <c r="AP35" s="806"/>
      <c r="AQ35" s="640">
        <f>SUM(AQ29:AQ34)</f>
        <v>0</v>
      </c>
      <c r="AR35" s="641"/>
      <c r="AS35" s="639">
        <f>SUM(AS29:AS34)</f>
        <v>0</v>
      </c>
      <c r="AT35" s="639">
        <f>SUM(AT29:AT34)</f>
        <v>0</v>
      </c>
      <c r="AU35" s="640">
        <f>SUM(AU29:AU34)</f>
        <v>0</v>
      </c>
      <c r="AV35" s="640">
        <f>SUM(AV29:AV34)</f>
        <v>0</v>
      </c>
      <c r="AZ35" s="52"/>
      <c r="BC35" s="6"/>
      <c r="BD35" s="6"/>
      <c r="BE35" s="6"/>
    </row>
    <row r="36" spans="1:57" ht="16.5" thickBot="1">
      <c r="A36" s="36"/>
      <c r="B36" s="37"/>
      <c r="G36" s="45"/>
      <c r="H36" s="46"/>
      <c r="I36" s="821"/>
      <c r="J36" s="822"/>
      <c r="K36" s="53"/>
      <c r="N36" s="821"/>
      <c r="O36" s="822"/>
      <c r="P36" s="53"/>
      <c r="S36" s="821"/>
      <c r="T36" s="822"/>
      <c r="U36" s="53"/>
      <c r="X36" s="821"/>
      <c r="Y36" s="822"/>
      <c r="Z36" s="53"/>
      <c r="AC36" s="821"/>
      <c r="AD36" s="822"/>
      <c r="AE36" s="53"/>
      <c r="AH36" s="821"/>
      <c r="AI36" s="822"/>
      <c r="AJ36" s="53"/>
      <c r="AM36" s="821"/>
      <c r="AN36" s="822"/>
      <c r="AO36" s="53"/>
      <c r="AR36" s="54"/>
      <c r="BC36" s="6"/>
      <c r="BD36" s="6"/>
      <c r="BE36" s="6"/>
    </row>
    <row r="37" spans="1:57" ht="78.75" customHeight="1">
      <c r="A37" s="36"/>
      <c r="B37" s="37"/>
      <c r="C37" s="815" t="s">
        <v>50</v>
      </c>
      <c r="D37" s="816"/>
      <c r="E37" s="11" t="s">
        <v>131</v>
      </c>
      <c r="F37" s="48"/>
      <c r="G37" s="45"/>
      <c r="H37" s="46"/>
      <c r="I37" s="22" t="s">
        <v>41</v>
      </c>
      <c r="J37" s="23" t="s">
        <v>42</v>
      </c>
      <c r="K37" s="24" t="s">
        <v>127</v>
      </c>
      <c r="L37" s="25" t="s">
        <v>46</v>
      </c>
      <c r="M37" s="24" t="s">
        <v>47</v>
      </c>
      <c r="N37" s="22" t="s">
        <v>41</v>
      </c>
      <c r="O37" s="23" t="s">
        <v>42</v>
      </c>
      <c r="P37" s="24" t="s">
        <v>127</v>
      </c>
      <c r="Q37" s="25" t="s">
        <v>46</v>
      </c>
      <c r="R37" s="24" t="s">
        <v>47</v>
      </c>
      <c r="S37" s="22" t="s">
        <v>41</v>
      </c>
      <c r="T37" s="23" t="s">
        <v>42</v>
      </c>
      <c r="U37" s="24" t="s">
        <v>127</v>
      </c>
      <c r="V37" s="25" t="s">
        <v>46</v>
      </c>
      <c r="W37" s="24" t="s">
        <v>47</v>
      </c>
      <c r="X37" s="22" t="s">
        <v>41</v>
      </c>
      <c r="Y37" s="23" t="s">
        <v>42</v>
      </c>
      <c r="Z37" s="24" t="s">
        <v>127</v>
      </c>
      <c r="AA37" s="25" t="s">
        <v>46</v>
      </c>
      <c r="AB37" s="24" t="s">
        <v>47</v>
      </c>
      <c r="AC37" s="22" t="s">
        <v>41</v>
      </c>
      <c r="AD37" s="23" t="s">
        <v>42</v>
      </c>
      <c r="AE37" s="24" t="s">
        <v>127</v>
      </c>
      <c r="AF37" s="25" t="s">
        <v>46</v>
      </c>
      <c r="AG37" s="24" t="s">
        <v>47</v>
      </c>
      <c r="AH37" s="22" t="s">
        <v>41</v>
      </c>
      <c r="AI37" s="23" t="s">
        <v>42</v>
      </c>
      <c r="AJ37" s="24" t="s">
        <v>127</v>
      </c>
      <c r="AK37" s="25" t="s">
        <v>46</v>
      </c>
      <c r="AL37" s="24" t="s">
        <v>47</v>
      </c>
      <c r="AM37" s="22" t="s">
        <v>41</v>
      </c>
      <c r="AN37" s="23" t="s">
        <v>42</v>
      </c>
      <c r="AO37" s="24" t="s">
        <v>127</v>
      </c>
      <c r="AP37" s="25" t="s">
        <v>46</v>
      </c>
      <c r="AQ37" s="24" t="s">
        <v>47</v>
      </c>
      <c r="AR37" s="55"/>
      <c r="AS37" s="26" t="s">
        <v>71</v>
      </c>
      <c r="AT37" s="26" t="s">
        <v>128</v>
      </c>
      <c r="AU37" s="27" t="s">
        <v>129</v>
      </c>
      <c r="AV37" s="27" t="s">
        <v>130</v>
      </c>
      <c r="AY37" s="801">
        <f>AT44</f>
        <v>0</v>
      </c>
      <c r="AZ37" s="802"/>
      <c r="BC37" s="810" t="s">
        <v>359</v>
      </c>
      <c r="BD37" s="811"/>
      <c r="BE37" s="811"/>
    </row>
    <row r="38" spans="1:57" ht="24" customHeight="1" thickBot="1">
      <c r="A38" s="36">
        <f t="shared" ref="A38:A45" si="40">IF(D38="",0,1)</f>
        <v>0</v>
      </c>
      <c r="B38" s="814" t="s">
        <v>132</v>
      </c>
      <c r="C38" s="602"/>
      <c r="D38" s="602"/>
      <c r="E38" s="619"/>
      <c r="F38" s="631"/>
      <c r="G38" s="621">
        <f>IF(J38="",0,1)</f>
        <v>0</v>
      </c>
      <c r="H38" s="622">
        <f t="shared" ref="H38:H43" si="41">IF(A38+G38=1,0,2)</f>
        <v>2</v>
      </c>
      <c r="I38" s="623"/>
      <c r="J38" s="623"/>
      <c r="K38" s="624">
        <f t="shared" ref="K38:K43" si="42">J38-I38</f>
        <v>0</v>
      </c>
      <c r="L38" s="625"/>
      <c r="M38" s="624">
        <f t="shared" ref="M38:M43" si="43">L38*K38</f>
        <v>0</v>
      </c>
      <c r="N38" s="623"/>
      <c r="O38" s="623"/>
      <c r="P38" s="624">
        <f t="shared" ref="P38:P43" si="44">O38-N38</f>
        <v>0</v>
      </c>
      <c r="Q38" s="625"/>
      <c r="R38" s="624">
        <f t="shared" ref="R38:R43" si="45">Q38*P38</f>
        <v>0</v>
      </c>
      <c r="S38" s="623"/>
      <c r="T38" s="623"/>
      <c r="U38" s="624">
        <f t="shared" ref="U38:U43" si="46">T38-S38</f>
        <v>0</v>
      </c>
      <c r="V38" s="625"/>
      <c r="W38" s="624">
        <f t="shared" ref="W38:W43" si="47">V38*U38</f>
        <v>0</v>
      </c>
      <c r="X38" s="623"/>
      <c r="Y38" s="623"/>
      <c r="Z38" s="624">
        <f t="shared" ref="Z38:Z43" si="48">Y38-X38</f>
        <v>0</v>
      </c>
      <c r="AA38" s="625"/>
      <c r="AB38" s="624">
        <f t="shared" ref="AB38:AB43" si="49">AA38*Z38</f>
        <v>0</v>
      </c>
      <c r="AC38" s="623"/>
      <c r="AD38" s="623"/>
      <c r="AE38" s="624">
        <f t="shared" ref="AE38:AE43" si="50">AD38-AC38</f>
        <v>0</v>
      </c>
      <c r="AF38" s="625"/>
      <c r="AG38" s="624">
        <f t="shared" ref="AG38:AG43" si="51">AF38*AE38</f>
        <v>0</v>
      </c>
      <c r="AH38" s="623"/>
      <c r="AI38" s="623"/>
      <c r="AJ38" s="624">
        <f t="shared" ref="AJ38:AJ43" si="52">AI38-AH38</f>
        <v>0</v>
      </c>
      <c r="AK38" s="625"/>
      <c r="AL38" s="642">
        <f t="shared" ref="AL38:AL43" si="53">AK38*AJ38</f>
        <v>0</v>
      </c>
      <c r="AM38" s="623"/>
      <c r="AN38" s="626"/>
      <c r="AO38" s="624">
        <f t="shared" ref="AO38:AO43" si="54">AN38-AM38</f>
        <v>0</v>
      </c>
      <c r="AP38" s="625"/>
      <c r="AQ38" s="642">
        <f t="shared" ref="AQ38:AQ43" si="55">AP38*AO38</f>
        <v>0</v>
      </c>
      <c r="AR38" s="627"/>
      <c r="AS38" s="628">
        <f>W38+R38+M38+AB38+AL38+AQ38+AG38</f>
        <v>0</v>
      </c>
      <c r="AT38" s="628">
        <f t="shared" ref="AT38:AT43" si="56">AS38*E38</f>
        <v>0</v>
      </c>
      <c r="AU38" s="624">
        <f t="shared" ref="AU38:AU43" si="57">P38+U38+K38+AE38+AJ38+AO38+Z38</f>
        <v>0</v>
      </c>
      <c r="AV38" s="624">
        <f t="shared" ref="AV38:AV43" si="58">AU38*E38</f>
        <v>0</v>
      </c>
      <c r="AY38" s="803"/>
      <c r="AZ38" s="804"/>
      <c r="BC38" s="811"/>
      <c r="BD38" s="811"/>
      <c r="BE38" s="811"/>
    </row>
    <row r="39" spans="1:57" ht="24" customHeight="1">
      <c r="A39" s="36">
        <f t="shared" si="40"/>
        <v>0</v>
      </c>
      <c r="B39" s="814"/>
      <c r="C39" s="629"/>
      <c r="D39" s="629"/>
      <c r="E39" s="619"/>
      <c r="F39" s="643"/>
      <c r="G39" s="621">
        <f>IF(J39="",0,1)</f>
        <v>0</v>
      </c>
      <c r="H39" s="622">
        <f t="shared" si="41"/>
        <v>2</v>
      </c>
      <c r="I39" s="623"/>
      <c r="J39" s="623"/>
      <c r="K39" s="624">
        <f t="shared" si="42"/>
        <v>0</v>
      </c>
      <c r="L39" s="625"/>
      <c r="M39" s="624">
        <f t="shared" si="43"/>
        <v>0</v>
      </c>
      <c r="N39" s="623"/>
      <c r="O39" s="623"/>
      <c r="P39" s="624">
        <f t="shared" si="44"/>
        <v>0</v>
      </c>
      <c r="Q39" s="625"/>
      <c r="R39" s="624">
        <f t="shared" si="45"/>
        <v>0</v>
      </c>
      <c r="S39" s="623"/>
      <c r="T39" s="623"/>
      <c r="U39" s="624">
        <f t="shared" si="46"/>
        <v>0</v>
      </c>
      <c r="V39" s="625"/>
      <c r="W39" s="642">
        <f t="shared" si="47"/>
        <v>0</v>
      </c>
      <c r="X39" s="623"/>
      <c r="Y39" s="623"/>
      <c r="Z39" s="624">
        <f t="shared" si="48"/>
        <v>0</v>
      </c>
      <c r="AA39" s="625"/>
      <c r="AB39" s="642">
        <f t="shared" si="49"/>
        <v>0</v>
      </c>
      <c r="AC39" s="623"/>
      <c r="AD39" s="623"/>
      <c r="AE39" s="624">
        <f t="shared" si="50"/>
        <v>0</v>
      </c>
      <c r="AF39" s="625"/>
      <c r="AG39" s="642">
        <f t="shared" si="51"/>
        <v>0</v>
      </c>
      <c r="AH39" s="623"/>
      <c r="AI39" s="623"/>
      <c r="AJ39" s="624">
        <f t="shared" si="52"/>
        <v>0</v>
      </c>
      <c r="AK39" s="625"/>
      <c r="AL39" s="642">
        <f t="shared" si="53"/>
        <v>0</v>
      </c>
      <c r="AM39" s="623"/>
      <c r="AN39" s="626"/>
      <c r="AO39" s="624">
        <f t="shared" si="54"/>
        <v>0</v>
      </c>
      <c r="AP39" s="625"/>
      <c r="AQ39" s="642">
        <f t="shared" si="55"/>
        <v>0</v>
      </c>
      <c r="AR39" s="627"/>
      <c r="AS39" s="628">
        <f>W39+R39+M39+AB39+AL39+AQ39+AG39</f>
        <v>0</v>
      </c>
      <c r="AT39" s="628">
        <f t="shared" si="56"/>
        <v>0</v>
      </c>
      <c r="AU39" s="624">
        <f t="shared" si="57"/>
        <v>0</v>
      </c>
      <c r="AV39" s="624">
        <f t="shared" si="58"/>
        <v>0</v>
      </c>
      <c r="BC39" s="811"/>
      <c r="BD39" s="811"/>
      <c r="BE39" s="811"/>
    </row>
    <row r="40" spans="1:57" ht="24" customHeight="1">
      <c r="A40" s="36">
        <f t="shared" si="40"/>
        <v>0</v>
      </c>
      <c r="B40" s="814"/>
      <c r="C40" s="629"/>
      <c r="D40" s="629"/>
      <c r="E40" s="619"/>
      <c r="F40" s="631"/>
      <c r="G40" s="621">
        <f>IF(J40="",0,1)</f>
        <v>0</v>
      </c>
      <c r="H40" s="622">
        <f t="shared" si="41"/>
        <v>2</v>
      </c>
      <c r="I40" s="623"/>
      <c r="J40" s="623"/>
      <c r="K40" s="624">
        <f t="shared" si="42"/>
        <v>0</v>
      </c>
      <c r="L40" s="625"/>
      <c r="M40" s="624">
        <f t="shared" si="43"/>
        <v>0</v>
      </c>
      <c r="N40" s="623"/>
      <c r="O40" s="626"/>
      <c r="P40" s="624">
        <f t="shared" si="44"/>
        <v>0</v>
      </c>
      <c r="Q40" s="625"/>
      <c r="R40" s="624">
        <f t="shared" si="45"/>
        <v>0</v>
      </c>
      <c r="S40" s="623"/>
      <c r="T40" s="626"/>
      <c r="U40" s="624">
        <f t="shared" si="46"/>
        <v>0</v>
      </c>
      <c r="V40" s="625"/>
      <c r="W40" s="642">
        <f t="shared" si="47"/>
        <v>0</v>
      </c>
      <c r="X40" s="623"/>
      <c r="Y40" s="626"/>
      <c r="Z40" s="624">
        <f t="shared" si="48"/>
        <v>0</v>
      </c>
      <c r="AA40" s="625"/>
      <c r="AB40" s="642">
        <f t="shared" si="49"/>
        <v>0</v>
      </c>
      <c r="AC40" s="623"/>
      <c r="AD40" s="626"/>
      <c r="AE40" s="624">
        <f t="shared" si="50"/>
        <v>0</v>
      </c>
      <c r="AF40" s="625"/>
      <c r="AG40" s="642">
        <f t="shared" si="51"/>
        <v>0</v>
      </c>
      <c r="AH40" s="623"/>
      <c r="AI40" s="626"/>
      <c r="AJ40" s="624">
        <f t="shared" si="52"/>
        <v>0</v>
      </c>
      <c r="AK40" s="625"/>
      <c r="AL40" s="642">
        <f t="shared" si="53"/>
        <v>0</v>
      </c>
      <c r="AM40" s="623"/>
      <c r="AN40" s="626"/>
      <c r="AO40" s="624">
        <f t="shared" si="54"/>
        <v>0</v>
      </c>
      <c r="AP40" s="625"/>
      <c r="AQ40" s="642">
        <f t="shared" si="55"/>
        <v>0</v>
      </c>
      <c r="AR40" s="627"/>
      <c r="AS40" s="628">
        <f>W40+R40+M40+AB40+AL40+AQ40+AG40</f>
        <v>0</v>
      </c>
      <c r="AT40" s="628">
        <f t="shared" si="56"/>
        <v>0</v>
      </c>
      <c r="AU40" s="624">
        <f t="shared" si="57"/>
        <v>0</v>
      </c>
      <c r="AV40" s="624">
        <f t="shared" si="58"/>
        <v>0</v>
      </c>
      <c r="AW40" s="652">
        <f>IF(E44&gt;0,AV44/E44,0)</f>
        <v>0</v>
      </c>
      <c r="BC40" s="812" t="s">
        <v>0</v>
      </c>
      <c r="BD40" s="813"/>
      <c r="BE40" s="813"/>
    </row>
    <row r="41" spans="1:57" ht="24" customHeight="1">
      <c r="A41" s="36">
        <f t="shared" si="40"/>
        <v>0</v>
      </c>
      <c r="B41" s="814"/>
      <c r="C41" s="629"/>
      <c r="D41" s="629"/>
      <c r="E41" s="619"/>
      <c r="F41" s="631"/>
      <c r="G41" s="621">
        <f t="shared" ref="G41:G49" si="59">IF(J41="",0,1)</f>
        <v>0</v>
      </c>
      <c r="H41" s="622">
        <f t="shared" si="41"/>
        <v>2</v>
      </c>
      <c r="I41" s="623"/>
      <c r="J41" s="623"/>
      <c r="K41" s="624">
        <f t="shared" si="42"/>
        <v>0</v>
      </c>
      <c r="L41" s="625"/>
      <c r="M41" s="624">
        <f t="shared" si="43"/>
        <v>0</v>
      </c>
      <c r="N41" s="623"/>
      <c r="O41" s="626"/>
      <c r="P41" s="624">
        <f t="shared" si="44"/>
        <v>0</v>
      </c>
      <c r="Q41" s="625"/>
      <c r="R41" s="624">
        <f t="shared" si="45"/>
        <v>0</v>
      </c>
      <c r="S41" s="623"/>
      <c r="T41" s="626"/>
      <c r="U41" s="624">
        <f t="shared" si="46"/>
        <v>0</v>
      </c>
      <c r="V41" s="625"/>
      <c r="W41" s="642">
        <f t="shared" si="47"/>
        <v>0</v>
      </c>
      <c r="X41" s="623"/>
      <c r="Y41" s="626"/>
      <c r="Z41" s="624">
        <f t="shared" si="48"/>
        <v>0</v>
      </c>
      <c r="AA41" s="625"/>
      <c r="AB41" s="642">
        <f t="shared" si="49"/>
        <v>0</v>
      </c>
      <c r="AC41" s="623"/>
      <c r="AD41" s="626"/>
      <c r="AE41" s="624">
        <f t="shared" si="50"/>
        <v>0</v>
      </c>
      <c r="AF41" s="625"/>
      <c r="AG41" s="642">
        <f t="shared" si="51"/>
        <v>0</v>
      </c>
      <c r="AH41" s="623"/>
      <c r="AI41" s="626"/>
      <c r="AJ41" s="624">
        <f t="shared" si="52"/>
        <v>0</v>
      </c>
      <c r="AK41" s="625"/>
      <c r="AL41" s="642">
        <f t="shared" si="53"/>
        <v>0</v>
      </c>
      <c r="AM41" s="623"/>
      <c r="AN41" s="626"/>
      <c r="AO41" s="624">
        <f t="shared" si="54"/>
        <v>0</v>
      </c>
      <c r="AP41" s="625"/>
      <c r="AQ41" s="642">
        <f t="shared" si="55"/>
        <v>0</v>
      </c>
      <c r="AR41" s="627"/>
      <c r="AS41" s="628">
        <f>W41+R41+M41+AB41+AL41+AQ41+AG41</f>
        <v>0</v>
      </c>
      <c r="AT41" s="628">
        <f t="shared" si="56"/>
        <v>0</v>
      </c>
      <c r="AU41" s="624">
        <f t="shared" si="57"/>
        <v>0</v>
      </c>
      <c r="AV41" s="624">
        <f t="shared" si="58"/>
        <v>0</v>
      </c>
      <c r="BC41" s="813"/>
      <c r="BD41" s="813"/>
      <c r="BE41" s="813"/>
    </row>
    <row r="42" spans="1:57" ht="24" customHeight="1">
      <c r="A42" s="36">
        <f t="shared" si="40"/>
        <v>0</v>
      </c>
      <c r="B42" s="814"/>
      <c r="C42" s="629"/>
      <c r="D42" s="629"/>
      <c r="E42" s="619"/>
      <c r="F42" s="631"/>
      <c r="G42" s="621">
        <f t="shared" si="59"/>
        <v>0</v>
      </c>
      <c r="H42" s="622">
        <f t="shared" si="41"/>
        <v>2</v>
      </c>
      <c r="I42" s="632"/>
      <c r="J42" s="623"/>
      <c r="K42" s="624">
        <f t="shared" si="42"/>
        <v>0</v>
      </c>
      <c r="L42" s="625"/>
      <c r="M42" s="624">
        <f t="shared" si="43"/>
        <v>0</v>
      </c>
      <c r="N42" s="623"/>
      <c r="O42" s="626"/>
      <c r="P42" s="624">
        <f t="shared" si="44"/>
        <v>0</v>
      </c>
      <c r="Q42" s="625"/>
      <c r="R42" s="624">
        <f t="shared" si="45"/>
        <v>0</v>
      </c>
      <c r="S42" s="623"/>
      <c r="T42" s="626"/>
      <c r="U42" s="624">
        <f t="shared" si="46"/>
        <v>0</v>
      </c>
      <c r="V42" s="625"/>
      <c r="W42" s="642">
        <f t="shared" si="47"/>
        <v>0</v>
      </c>
      <c r="X42" s="623"/>
      <c r="Y42" s="626"/>
      <c r="Z42" s="624">
        <f t="shared" si="48"/>
        <v>0</v>
      </c>
      <c r="AA42" s="625"/>
      <c r="AB42" s="642">
        <f t="shared" si="49"/>
        <v>0</v>
      </c>
      <c r="AC42" s="623"/>
      <c r="AD42" s="626"/>
      <c r="AE42" s="624">
        <f t="shared" si="50"/>
        <v>0</v>
      </c>
      <c r="AF42" s="625"/>
      <c r="AG42" s="642">
        <f t="shared" si="51"/>
        <v>0</v>
      </c>
      <c r="AH42" s="623"/>
      <c r="AI42" s="626"/>
      <c r="AJ42" s="624">
        <f t="shared" si="52"/>
        <v>0</v>
      </c>
      <c r="AK42" s="625"/>
      <c r="AL42" s="642">
        <f t="shared" si="53"/>
        <v>0</v>
      </c>
      <c r="AM42" s="623"/>
      <c r="AN42" s="626"/>
      <c r="AO42" s="624">
        <f t="shared" si="54"/>
        <v>0</v>
      </c>
      <c r="AP42" s="625"/>
      <c r="AQ42" s="642">
        <f t="shared" si="55"/>
        <v>0</v>
      </c>
      <c r="AR42" s="627"/>
      <c r="AS42" s="628">
        <f>W42+R42+M42+AB42+AL42+AQ42+AG42</f>
        <v>0</v>
      </c>
      <c r="AT42" s="628">
        <f t="shared" si="56"/>
        <v>0</v>
      </c>
      <c r="AU42" s="624">
        <f t="shared" si="57"/>
        <v>0</v>
      </c>
      <c r="AV42" s="624">
        <f t="shared" si="58"/>
        <v>0</v>
      </c>
      <c r="BC42" s="813"/>
      <c r="BD42" s="813"/>
      <c r="BE42" s="813"/>
    </row>
    <row r="43" spans="1:57" ht="24" customHeight="1">
      <c r="A43" s="36">
        <f t="shared" si="40"/>
        <v>0</v>
      </c>
      <c r="B43" s="814"/>
      <c r="C43" s="629"/>
      <c r="D43" s="629"/>
      <c r="E43" s="619"/>
      <c r="F43" s="631"/>
      <c r="G43" s="621">
        <f t="shared" si="59"/>
        <v>0</v>
      </c>
      <c r="H43" s="622">
        <f t="shared" si="41"/>
        <v>2</v>
      </c>
      <c r="I43" s="633"/>
      <c r="J43" s="623"/>
      <c r="K43" s="624">
        <f t="shared" si="42"/>
        <v>0</v>
      </c>
      <c r="L43" s="625"/>
      <c r="M43" s="624">
        <f t="shared" si="43"/>
        <v>0</v>
      </c>
      <c r="N43" s="634"/>
      <c r="O43" s="626"/>
      <c r="P43" s="624">
        <f t="shared" si="44"/>
        <v>0</v>
      </c>
      <c r="Q43" s="625"/>
      <c r="R43" s="624">
        <f t="shared" si="45"/>
        <v>0</v>
      </c>
      <c r="S43" s="634"/>
      <c r="T43" s="626"/>
      <c r="U43" s="624">
        <f t="shared" si="46"/>
        <v>0</v>
      </c>
      <c r="V43" s="625"/>
      <c r="W43" s="642">
        <f t="shared" si="47"/>
        <v>0</v>
      </c>
      <c r="X43" s="634"/>
      <c r="Y43" s="626"/>
      <c r="Z43" s="624">
        <f t="shared" si="48"/>
        <v>0</v>
      </c>
      <c r="AA43" s="625"/>
      <c r="AB43" s="642">
        <f t="shared" si="49"/>
        <v>0</v>
      </c>
      <c r="AC43" s="634"/>
      <c r="AD43" s="626"/>
      <c r="AE43" s="624">
        <f t="shared" si="50"/>
        <v>0</v>
      </c>
      <c r="AF43" s="625"/>
      <c r="AG43" s="642">
        <f t="shared" si="51"/>
        <v>0</v>
      </c>
      <c r="AH43" s="634"/>
      <c r="AI43" s="626"/>
      <c r="AJ43" s="624">
        <f t="shared" si="52"/>
        <v>0</v>
      </c>
      <c r="AK43" s="625"/>
      <c r="AL43" s="642">
        <f t="shared" si="53"/>
        <v>0</v>
      </c>
      <c r="AM43" s="634"/>
      <c r="AN43" s="626"/>
      <c r="AO43" s="624">
        <f t="shared" si="54"/>
        <v>0</v>
      </c>
      <c r="AP43" s="625"/>
      <c r="AQ43" s="642">
        <f t="shared" si="55"/>
        <v>0</v>
      </c>
      <c r="AR43" s="627"/>
      <c r="AS43" s="628">
        <f>W43+R43+M43+AB43+AL43+AQ43</f>
        <v>0</v>
      </c>
      <c r="AT43" s="628">
        <f t="shared" si="56"/>
        <v>0</v>
      </c>
      <c r="AU43" s="624">
        <f t="shared" si="57"/>
        <v>0</v>
      </c>
      <c r="AV43" s="624">
        <f t="shared" si="58"/>
        <v>0</v>
      </c>
      <c r="BC43" s="813"/>
      <c r="BD43" s="813"/>
      <c r="BE43" s="813"/>
    </row>
    <row r="44" spans="1:57" ht="27" customHeight="1">
      <c r="A44" s="36">
        <f t="shared" si="40"/>
        <v>0</v>
      </c>
      <c r="B44" s="814"/>
      <c r="C44" s="635">
        <f>COUNTA(C38:C43)</f>
        <v>0</v>
      </c>
      <c r="D44" s="635"/>
      <c r="E44" s="613">
        <f>SUM(E38:E43)</f>
        <v>0</v>
      </c>
      <c r="F44" s="631"/>
      <c r="G44" s="621">
        <f t="shared" si="59"/>
        <v>0</v>
      </c>
      <c r="H44" s="622">
        <f>IF(G44+C44=1,0,2)</f>
        <v>2</v>
      </c>
      <c r="I44" s="819" t="s">
        <v>32</v>
      </c>
      <c r="J44" s="819"/>
      <c r="K44" s="819"/>
      <c r="L44" s="819"/>
      <c r="M44" s="640">
        <f>SUM(M38:M43)</f>
        <v>0</v>
      </c>
      <c r="N44" s="819" t="s">
        <v>32</v>
      </c>
      <c r="O44" s="819"/>
      <c r="P44" s="819"/>
      <c r="Q44" s="819"/>
      <c r="R44" s="640">
        <f>SUM(R38:R43)</f>
        <v>0</v>
      </c>
      <c r="S44" s="637" t="s">
        <v>32</v>
      </c>
      <c r="T44" s="638"/>
      <c r="U44" s="638"/>
      <c r="V44" s="644"/>
      <c r="W44" s="637">
        <f>SUM(W38:W43)</f>
        <v>0</v>
      </c>
      <c r="X44" s="637" t="s">
        <v>32</v>
      </c>
      <c r="Y44" s="638"/>
      <c r="Z44" s="638"/>
      <c r="AA44" s="644"/>
      <c r="AB44" s="637">
        <f>SUM(AB38:AB43)</f>
        <v>0</v>
      </c>
      <c r="AC44" s="637" t="s">
        <v>32</v>
      </c>
      <c r="AD44" s="638"/>
      <c r="AE44" s="638"/>
      <c r="AF44" s="644"/>
      <c r="AG44" s="637">
        <f>SUM(AG38:AG43)</f>
        <v>0</v>
      </c>
      <c r="AH44" s="637" t="s">
        <v>32</v>
      </c>
      <c r="AI44" s="638"/>
      <c r="AJ44" s="638"/>
      <c r="AK44" s="644"/>
      <c r="AL44" s="637">
        <f>SUM(AL38:AL43)</f>
        <v>0</v>
      </c>
      <c r="AM44" s="637" t="s">
        <v>32</v>
      </c>
      <c r="AN44" s="638"/>
      <c r="AO44" s="638"/>
      <c r="AP44" s="644"/>
      <c r="AQ44" s="637">
        <f>SUM(AQ38:AQ43)</f>
        <v>0</v>
      </c>
      <c r="AR44" s="641"/>
      <c r="AS44" s="639">
        <f>SUM(AS38:AS43)</f>
        <v>0</v>
      </c>
      <c r="AT44" s="639">
        <f>SUM(AT38:AT43)</f>
        <v>0</v>
      </c>
      <c r="AU44" s="640">
        <f>SUM(AU38:AU43)</f>
        <v>0</v>
      </c>
      <c r="AV44" s="640">
        <f>SUM(AV38:AV43)</f>
        <v>0</v>
      </c>
      <c r="AZ44" s="52"/>
      <c r="BC44" s="813"/>
      <c r="BD44" s="813"/>
      <c r="BE44" s="813"/>
    </row>
    <row r="45" spans="1:57" ht="16.5" customHeight="1" thickBot="1">
      <c r="A45" s="36">
        <f t="shared" si="40"/>
        <v>0</v>
      </c>
      <c r="B45" s="37"/>
      <c r="D45" s="5"/>
      <c r="G45" s="45">
        <f t="shared" si="59"/>
        <v>0</v>
      </c>
      <c r="H45" s="46">
        <f>IF(G45+C45=1,0,2)</f>
        <v>2</v>
      </c>
      <c r="I45" s="821"/>
      <c r="J45" s="822"/>
      <c r="K45" s="53"/>
      <c r="N45" s="821"/>
      <c r="O45" s="822"/>
      <c r="P45" s="53"/>
      <c r="S45" s="821"/>
      <c r="T45" s="822"/>
      <c r="U45" s="53"/>
      <c r="X45" s="821"/>
      <c r="Y45" s="822"/>
      <c r="Z45" s="53"/>
      <c r="AC45" s="821"/>
      <c r="AD45" s="822"/>
      <c r="AE45" s="53"/>
      <c r="AH45" s="821"/>
      <c r="AI45" s="822"/>
      <c r="AJ45" s="53"/>
      <c r="AM45" s="821"/>
      <c r="AN45" s="822"/>
      <c r="AO45" s="53"/>
      <c r="AR45" s="54"/>
      <c r="BC45" s="813"/>
      <c r="BD45" s="813"/>
      <c r="BE45" s="813"/>
    </row>
    <row r="46" spans="1:57" ht="78.75">
      <c r="A46" s="36"/>
      <c r="B46" s="37"/>
      <c r="C46" s="815" t="s">
        <v>54</v>
      </c>
      <c r="D46" s="816"/>
      <c r="E46" s="11" t="s">
        <v>131</v>
      </c>
      <c r="F46" s="48"/>
      <c r="G46" s="45"/>
      <c r="H46" s="46"/>
      <c r="I46" s="22" t="s">
        <v>41</v>
      </c>
      <c r="J46" s="23" t="s">
        <v>42</v>
      </c>
      <c r="K46" s="24" t="s">
        <v>127</v>
      </c>
      <c r="L46" s="25" t="s">
        <v>46</v>
      </c>
      <c r="M46" s="24" t="s">
        <v>47</v>
      </c>
      <c r="N46" s="22" t="s">
        <v>41</v>
      </c>
      <c r="O46" s="23" t="s">
        <v>42</v>
      </c>
      <c r="P46" s="24" t="s">
        <v>127</v>
      </c>
      <c r="Q46" s="25" t="s">
        <v>46</v>
      </c>
      <c r="R46" s="24" t="s">
        <v>47</v>
      </c>
      <c r="S46" s="22" t="s">
        <v>41</v>
      </c>
      <c r="T46" s="23" t="s">
        <v>42</v>
      </c>
      <c r="U46" s="24" t="s">
        <v>127</v>
      </c>
      <c r="V46" s="25" t="s">
        <v>46</v>
      </c>
      <c r="W46" s="24" t="s">
        <v>47</v>
      </c>
      <c r="X46" s="22" t="s">
        <v>41</v>
      </c>
      <c r="Y46" s="23" t="s">
        <v>42</v>
      </c>
      <c r="Z46" s="24" t="s">
        <v>127</v>
      </c>
      <c r="AA46" s="25" t="s">
        <v>46</v>
      </c>
      <c r="AB46" s="24" t="s">
        <v>47</v>
      </c>
      <c r="AC46" s="22" t="s">
        <v>41</v>
      </c>
      <c r="AD46" s="23" t="s">
        <v>42</v>
      </c>
      <c r="AE46" s="24" t="s">
        <v>127</v>
      </c>
      <c r="AF46" s="25" t="s">
        <v>46</v>
      </c>
      <c r="AG46" s="24" t="s">
        <v>47</v>
      </c>
      <c r="AH46" s="22" t="s">
        <v>41</v>
      </c>
      <c r="AI46" s="23" t="s">
        <v>42</v>
      </c>
      <c r="AJ46" s="24" t="s">
        <v>127</v>
      </c>
      <c r="AK46" s="25" t="s">
        <v>46</v>
      </c>
      <c r="AL46" s="24" t="s">
        <v>47</v>
      </c>
      <c r="AM46" s="22" t="s">
        <v>41</v>
      </c>
      <c r="AN46" s="23" t="s">
        <v>42</v>
      </c>
      <c r="AO46" s="24" t="s">
        <v>127</v>
      </c>
      <c r="AP46" s="25" t="s">
        <v>46</v>
      </c>
      <c r="AQ46" s="24" t="s">
        <v>47</v>
      </c>
      <c r="AR46" s="55"/>
      <c r="AS46" s="26" t="s">
        <v>71</v>
      </c>
      <c r="AT46" s="26" t="s">
        <v>128</v>
      </c>
      <c r="AU46" s="27" t="s">
        <v>129</v>
      </c>
      <c r="AV46" s="27" t="s">
        <v>130</v>
      </c>
      <c r="AY46" s="801">
        <f>AT53</f>
        <v>0</v>
      </c>
      <c r="AZ46" s="802"/>
      <c r="BC46" s="6"/>
      <c r="BD46" s="6"/>
      <c r="BE46" s="6"/>
    </row>
    <row r="47" spans="1:57" ht="24" customHeight="1" thickBot="1">
      <c r="A47" s="36">
        <f t="shared" ref="A47:A53" si="60">IF(D47="",0,1)</f>
        <v>0</v>
      </c>
      <c r="B47" s="814" t="s">
        <v>132</v>
      </c>
      <c r="C47" s="602"/>
      <c r="D47" s="602"/>
      <c r="E47" s="619"/>
      <c r="F47" s="631"/>
      <c r="G47" s="621">
        <f t="shared" si="59"/>
        <v>0</v>
      </c>
      <c r="H47" s="622">
        <f t="shared" ref="H47:H52" si="61">IF(A47+G47=1,0,2)</f>
        <v>2</v>
      </c>
      <c r="I47" s="623"/>
      <c r="J47" s="623"/>
      <c r="K47" s="624">
        <f t="shared" ref="K47:K52" si="62">J47-I47</f>
        <v>0</v>
      </c>
      <c r="L47" s="625"/>
      <c r="M47" s="624">
        <f t="shared" ref="M47:M52" si="63">L47*K47</f>
        <v>0</v>
      </c>
      <c r="N47" s="623"/>
      <c r="O47" s="623"/>
      <c r="P47" s="624">
        <f t="shared" ref="P47:P52" si="64">O47-N47</f>
        <v>0</v>
      </c>
      <c r="Q47" s="625"/>
      <c r="R47" s="624">
        <f t="shared" ref="R47:R52" si="65">Q47*P47</f>
        <v>0</v>
      </c>
      <c r="S47" s="623"/>
      <c r="T47" s="623"/>
      <c r="U47" s="624">
        <f t="shared" ref="U47:U52" si="66">T47-S47</f>
        <v>0</v>
      </c>
      <c r="V47" s="625"/>
      <c r="W47" s="624">
        <f t="shared" ref="W47:W52" si="67">V47*U47</f>
        <v>0</v>
      </c>
      <c r="X47" s="623"/>
      <c r="Y47" s="623"/>
      <c r="Z47" s="624">
        <f t="shared" ref="Z47:Z52" si="68">Y47-X47</f>
        <v>0</v>
      </c>
      <c r="AA47" s="625"/>
      <c r="AB47" s="624">
        <f t="shared" ref="AB47:AB52" si="69">AA47*Z47</f>
        <v>0</v>
      </c>
      <c r="AC47" s="623"/>
      <c r="AD47" s="623"/>
      <c r="AE47" s="624">
        <f t="shared" ref="AE47:AE52" si="70">AD47-AC47</f>
        <v>0</v>
      </c>
      <c r="AF47" s="625"/>
      <c r="AG47" s="624">
        <f t="shared" ref="AG47:AG52" si="71">AF47*AE47</f>
        <v>0</v>
      </c>
      <c r="AH47" s="623"/>
      <c r="AI47" s="623"/>
      <c r="AJ47" s="624">
        <f t="shared" ref="AJ47:AJ52" si="72">AI47-AH47</f>
        <v>0</v>
      </c>
      <c r="AK47" s="625"/>
      <c r="AL47" s="642">
        <f t="shared" ref="AL47:AL52" si="73">AK47*AJ47</f>
        <v>0</v>
      </c>
      <c r="AM47" s="623"/>
      <c r="AN47" s="626"/>
      <c r="AO47" s="624">
        <f t="shared" ref="AO47:AO52" si="74">AN47-AM47</f>
        <v>0</v>
      </c>
      <c r="AP47" s="625"/>
      <c r="AQ47" s="642">
        <f t="shared" ref="AQ47:AQ52" si="75">AP47*AO47</f>
        <v>0</v>
      </c>
      <c r="AR47" s="627"/>
      <c r="AS47" s="628">
        <f>W47+R47+M47+AB47+AL47+AQ47+AG47</f>
        <v>0</v>
      </c>
      <c r="AT47" s="628">
        <f t="shared" ref="AT47:AT52" si="76">AS47*E47</f>
        <v>0</v>
      </c>
      <c r="AU47" s="624">
        <f t="shared" ref="AU47:AU52" si="77">P47+U47+K47+AE47+AJ47+AO47+Z47</f>
        <v>0</v>
      </c>
      <c r="AV47" s="624">
        <f t="shared" ref="AV47:AV52" si="78">AU47*E47</f>
        <v>0</v>
      </c>
      <c r="AY47" s="803"/>
      <c r="AZ47" s="804"/>
      <c r="BC47" s="6"/>
      <c r="BD47" s="6"/>
      <c r="BE47" s="6"/>
    </row>
    <row r="48" spans="1:57" ht="24" customHeight="1">
      <c r="A48" s="36">
        <f t="shared" si="60"/>
        <v>0</v>
      </c>
      <c r="B48" s="814"/>
      <c r="C48" s="629"/>
      <c r="D48" s="629"/>
      <c r="E48" s="619"/>
      <c r="F48" s="643"/>
      <c r="G48" s="621">
        <f t="shared" si="59"/>
        <v>0</v>
      </c>
      <c r="H48" s="622">
        <f t="shared" si="61"/>
        <v>2</v>
      </c>
      <c r="I48" s="623"/>
      <c r="J48" s="623"/>
      <c r="K48" s="624">
        <f t="shared" si="62"/>
        <v>0</v>
      </c>
      <c r="L48" s="625"/>
      <c r="M48" s="624">
        <f t="shared" si="63"/>
        <v>0</v>
      </c>
      <c r="N48" s="623"/>
      <c r="O48" s="623"/>
      <c r="P48" s="624">
        <f t="shared" si="64"/>
        <v>0</v>
      </c>
      <c r="Q48" s="625"/>
      <c r="R48" s="624">
        <f t="shared" si="65"/>
        <v>0</v>
      </c>
      <c r="S48" s="623"/>
      <c r="T48" s="623"/>
      <c r="U48" s="624">
        <f t="shared" si="66"/>
        <v>0</v>
      </c>
      <c r="V48" s="625"/>
      <c r="W48" s="642">
        <f t="shared" si="67"/>
        <v>0</v>
      </c>
      <c r="X48" s="623"/>
      <c r="Y48" s="623"/>
      <c r="Z48" s="624">
        <f t="shared" si="68"/>
        <v>0</v>
      </c>
      <c r="AA48" s="625"/>
      <c r="AB48" s="642">
        <f t="shared" si="69"/>
        <v>0</v>
      </c>
      <c r="AC48" s="623"/>
      <c r="AD48" s="623"/>
      <c r="AE48" s="624">
        <f t="shared" si="70"/>
        <v>0</v>
      </c>
      <c r="AF48" s="625"/>
      <c r="AG48" s="642">
        <f t="shared" si="71"/>
        <v>0</v>
      </c>
      <c r="AH48" s="623"/>
      <c r="AI48" s="623"/>
      <c r="AJ48" s="624">
        <f t="shared" si="72"/>
        <v>0</v>
      </c>
      <c r="AK48" s="625"/>
      <c r="AL48" s="642">
        <f t="shared" si="73"/>
        <v>0</v>
      </c>
      <c r="AM48" s="623"/>
      <c r="AN48" s="626"/>
      <c r="AO48" s="624">
        <f t="shared" si="74"/>
        <v>0</v>
      </c>
      <c r="AP48" s="625"/>
      <c r="AQ48" s="642">
        <f t="shared" si="75"/>
        <v>0</v>
      </c>
      <c r="AR48" s="627"/>
      <c r="AS48" s="628">
        <f>W48+R48+M48+AB48+AL48+AQ48+AG48</f>
        <v>0</v>
      </c>
      <c r="AT48" s="628">
        <f t="shared" si="76"/>
        <v>0</v>
      </c>
      <c r="AU48" s="624">
        <f t="shared" si="77"/>
        <v>0</v>
      </c>
      <c r="AV48" s="624">
        <f t="shared" si="78"/>
        <v>0</v>
      </c>
      <c r="BC48" s="6"/>
      <c r="BD48" s="6"/>
      <c r="BE48" s="6"/>
    </row>
    <row r="49" spans="1:58" ht="24" customHeight="1" thickBot="1">
      <c r="A49" s="36">
        <f t="shared" si="60"/>
        <v>0</v>
      </c>
      <c r="B49" s="814"/>
      <c r="C49" s="629"/>
      <c r="D49" s="629"/>
      <c r="E49" s="619"/>
      <c r="F49" s="631"/>
      <c r="G49" s="621">
        <f t="shared" si="59"/>
        <v>0</v>
      </c>
      <c r="H49" s="622">
        <f t="shared" si="61"/>
        <v>2</v>
      </c>
      <c r="I49" s="623"/>
      <c r="J49" s="626"/>
      <c r="K49" s="624">
        <f t="shared" si="62"/>
        <v>0</v>
      </c>
      <c r="L49" s="625"/>
      <c r="M49" s="624">
        <f t="shared" si="63"/>
        <v>0</v>
      </c>
      <c r="N49" s="623"/>
      <c r="O49" s="623"/>
      <c r="P49" s="624">
        <f t="shared" si="64"/>
        <v>0</v>
      </c>
      <c r="Q49" s="625"/>
      <c r="R49" s="624">
        <f t="shared" si="65"/>
        <v>0</v>
      </c>
      <c r="S49" s="623"/>
      <c r="T49" s="626"/>
      <c r="U49" s="624">
        <f t="shared" si="66"/>
        <v>0</v>
      </c>
      <c r="V49" s="625"/>
      <c r="W49" s="642">
        <f t="shared" si="67"/>
        <v>0</v>
      </c>
      <c r="X49" s="623"/>
      <c r="Y49" s="626"/>
      <c r="Z49" s="624">
        <f t="shared" si="68"/>
        <v>0</v>
      </c>
      <c r="AA49" s="625"/>
      <c r="AB49" s="642">
        <f t="shared" si="69"/>
        <v>0</v>
      </c>
      <c r="AC49" s="623"/>
      <c r="AD49" s="626"/>
      <c r="AE49" s="624">
        <f t="shared" si="70"/>
        <v>0</v>
      </c>
      <c r="AF49" s="625"/>
      <c r="AG49" s="642">
        <f t="shared" si="71"/>
        <v>0</v>
      </c>
      <c r="AH49" s="623"/>
      <c r="AI49" s="626"/>
      <c r="AJ49" s="624">
        <f t="shared" si="72"/>
        <v>0</v>
      </c>
      <c r="AK49" s="625"/>
      <c r="AL49" s="642">
        <f t="shared" si="73"/>
        <v>0</v>
      </c>
      <c r="AM49" s="623"/>
      <c r="AN49" s="626"/>
      <c r="AO49" s="624">
        <f t="shared" si="74"/>
        <v>0</v>
      </c>
      <c r="AP49" s="625"/>
      <c r="AQ49" s="642">
        <f t="shared" si="75"/>
        <v>0</v>
      </c>
      <c r="AR49" s="627"/>
      <c r="AS49" s="628">
        <f>W49+R49+M49+AB49+AL49+AQ49+AG49</f>
        <v>0</v>
      </c>
      <c r="AT49" s="628">
        <f t="shared" si="76"/>
        <v>0</v>
      </c>
      <c r="AU49" s="624">
        <f t="shared" si="77"/>
        <v>0</v>
      </c>
      <c r="AV49" s="624">
        <f t="shared" si="78"/>
        <v>0</v>
      </c>
      <c r="AW49" s="652">
        <f>IF(E53&gt;0,AV53/E53,0)</f>
        <v>0</v>
      </c>
      <c r="BC49" s="6"/>
      <c r="BD49" s="6"/>
      <c r="BE49" s="6"/>
    </row>
    <row r="50" spans="1:58" ht="24" thickBot="1">
      <c r="A50" s="36">
        <f t="shared" si="60"/>
        <v>0</v>
      </c>
      <c r="B50" s="814"/>
      <c r="C50" s="629"/>
      <c r="D50" s="629"/>
      <c r="E50" s="619"/>
      <c r="F50" s="631"/>
      <c r="G50" s="621">
        <f>IF(J50="",0,1)</f>
        <v>0</v>
      </c>
      <c r="H50" s="622">
        <f t="shared" si="61"/>
        <v>2</v>
      </c>
      <c r="I50" s="623"/>
      <c r="J50" s="626"/>
      <c r="K50" s="624">
        <f t="shared" si="62"/>
        <v>0</v>
      </c>
      <c r="L50" s="625"/>
      <c r="M50" s="624">
        <f t="shared" si="63"/>
        <v>0</v>
      </c>
      <c r="N50" s="623"/>
      <c r="O50" s="623"/>
      <c r="P50" s="624">
        <f t="shared" si="64"/>
        <v>0</v>
      </c>
      <c r="Q50" s="625"/>
      <c r="R50" s="624">
        <f t="shared" si="65"/>
        <v>0</v>
      </c>
      <c r="S50" s="623"/>
      <c r="T50" s="626"/>
      <c r="U50" s="624">
        <f t="shared" si="66"/>
        <v>0</v>
      </c>
      <c r="V50" s="625"/>
      <c r="W50" s="642">
        <f t="shared" si="67"/>
        <v>0</v>
      </c>
      <c r="X50" s="623"/>
      <c r="Y50" s="626"/>
      <c r="Z50" s="624">
        <f t="shared" si="68"/>
        <v>0</v>
      </c>
      <c r="AA50" s="625"/>
      <c r="AB50" s="642">
        <f t="shared" si="69"/>
        <v>0</v>
      </c>
      <c r="AC50" s="623"/>
      <c r="AD50" s="626"/>
      <c r="AE50" s="624">
        <f t="shared" si="70"/>
        <v>0</v>
      </c>
      <c r="AF50" s="625"/>
      <c r="AG50" s="642">
        <f t="shared" si="71"/>
        <v>0</v>
      </c>
      <c r="AH50" s="623"/>
      <c r="AI50" s="626"/>
      <c r="AJ50" s="624">
        <f t="shared" si="72"/>
        <v>0</v>
      </c>
      <c r="AK50" s="625"/>
      <c r="AL50" s="642">
        <f t="shared" si="73"/>
        <v>0</v>
      </c>
      <c r="AM50" s="623"/>
      <c r="AN50" s="626"/>
      <c r="AO50" s="624">
        <f t="shared" si="74"/>
        <v>0</v>
      </c>
      <c r="AP50" s="625"/>
      <c r="AQ50" s="642">
        <f t="shared" si="75"/>
        <v>0</v>
      </c>
      <c r="AR50" s="627"/>
      <c r="AS50" s="628">
        <f>W50+R50+M50+AB50+AL50+AQ50+AG50</f>
        <v>0</v>
      </c>
      <c r="AT50" s="628">
        <f t="shared" si="76"/>
        <v>0</v>
      </c>
      <c r="AU50" s="624">
        <f t="shared" si="77"/>
        <v>0</v>
      </c>
      <c r="AV50" s="624">
        <f t="shared" si="78"/>
        <v>0</v>
      </c>
      <c r="BC50" s="791">
        <f>AY19+AY28+AY37+AY46+AY55+AY64</f>
        <v>0</v>
      </c>
      <c r="BD50" s="792"/>
      <c r="BE50" s="793"/>
    </row>
    <row r="51" spans="1:58" ht="24" customHeight="1">
      <c r="A51" s="36">
        <f t="shared" si="60"/>
        <v>0</v>
      </c>
      <c r="B51" s="814"/>
      <c r="C51" s="629"/>
      <c r="D51" s="629"/>
      <c r="E51" s="619"/>
      <c r="F51" s="631"/>
      <c r="G51" s="621">
        <f>IF(J51="",0,1)</f>
        <v>0</v>
      </c>
      <c r="H51" s="622">
        <f t="shared" si="61"/>
        <v>2</v>
      </c>
      <c r="I51" s="623"/>
      <c r="J51" s="626"/>
      <c r="K51" s="624">
        <f t="shared" si="62"/>
        <v>0</v>
      </c>
      <c r="L51" s="625"/>
      <c r="M51" s="624">
        <f t="shared" si="63"/>
        <v>0</v>
      </c>
      <c r="N51" s="623"/>
      <c r="O51" s="623"/>
      <c r="P51" s="624">
        <f t="shared" si="64"/>
        <v>0</v>
      </c>
      <c r="Q51" s="625"/>
      <c r="R51" s="624">
        <f t="shared" si="65"/>
        <v>0</v>
      </c>
      <c r="S51" s="623"/>
      <c r="T51" s="626"/>
      <c r="U51" s="624">
        <f t="shared" si="66"/>
        <v>0</v>
      </c>
      <c r="V51" s="625"/>
      <c r="W51" s="642">
        <f t="shared" si="67"/>
        <v>0</v>
      </c>
      <c r="X51" s="623"/>
      <c r="Y51" s="626"/>
      <c r="Z51" s="624">
        <f t="shared" si="68"/>
        <v>0</v>
      </c>
      <c r="AA51" s="625"/>
      <c r="AB51" s="642">
        <f t="shared" si="69"/>
        <v>0</v>
      </c>
      <c r="AC51" s="623"/>
      <c r="AD51" s="626"/>
      <c r="AE51" s="624">
        <f t="shared" si="70"/>
        <v>0</v>
      </c>
      <c r="AF51" s="625"/>
      <c r="AG51" s="642">
        <f t="shared" si="71"/>
        <v>0</v>
      </c>
      <c r="AH51" s="623"/>
      <c r="AI51" s="626"/>
      <c r="AJ51" s="624">
        <f t="shared" si="72"/>
        <v>0</v>
      </c>
      <c r="AK51" s="625"/>
      <c r="AL51" s="642">
        <f t="shared" si="73"/>
        <v>0</v>
      </c>
      <c r="AM51" s="623"/>
      <c r="AN51" s="626"/>
      <c r="AO51" s="624">
        <f t="shared" si="74"/>
        <v>0</v>
      </c>
      <c r="AP51" s="625"/>
      <c r="AQ51" s="642">
        <f t="shared" si="75"/>
        <v>0</v>
      </c>
      <c r="AR51" s="627"/>
      <c r="AS51" s="628">
        <f>W51+R51+M51+AB51+AL51+AQ51+AG51</f>
        <v>0</v>
      </c>
      <c r="AT51" s="628">
        <f t="shared" si="76"/>
        <v>0</v>
      </c>
      <c r="AU51" s="624">
        <f t="shared" si="77"/>
        <v>0</v>
      </c>
      <c r="AV51" s="624">
        <f t="shared" si="78"/>
        <v>0</v>
      </c>
      <c r="BC51" s="199"/>
      <c r="BD51" s="199"/>
      <c r="BE51" s="199"/>
    </row>
    <row r="52" spans="1:58" ht="24" customHeight="1">
      <c r="A52" s="36">
        <f t="shared" si="60"/>
        <v>0</v>
      </c>
      <c r="B52" s="814"/>
      <c r="C52" s="629"/>
      <c r="D52" s="629"/>
      <c r="E52" s="619"/>
      <c r="F52" s="631"/>
      <c r="G52" s="621">
        <f>IF(J52="",0,1)</f>
        <v>0</v>
      </c>
      <c r="H52" s="622">
        <f t="shared" si="61"/>
        <v>2</v>
      </c>
      <c r="I52" s="634"/>
      <c r="J52" s="626"/>
      <c r="K52" s="624">
        <f t="shared" si="62"/>
        <v>0</v>
      </c>
      <c r="L52" s="625"/>
      <c r="M52" s="624">
        <f t="shared" si="63"/>
        <v>0</v>
      </c>
      <c r="N52" s="623"/>
      <c r="O52" s="623"/>
      <c r="P52" s="624">
        <f t="shared" si="64"/>
        <v>0</v>
      </c>
      <c r="Q52" s="625"/>
      <c r="R52" s="624">
        <f t="shared" si="65"/>
        <v>0</v>
      </c>
      <c r="S52" s="634"/>
      <c r="T52" s="626"/>
      <c r="U52" s="624">
        <f t="shared" si="66"/>
        <v>0</v>
      </c>
      <c r="V52" s="625"/>
      <c r="W52" s="642">
        <f t="shared" si="67"/>
        <v>0</v>
      </c>
      <c r="X52" s="634"/>
      <c r="Y52" s="626"/>
      <c r="Z52" s="624">
        <f t="shared" si="68"/>
        <v>0</v>
      </c>
      <c r="AA52" s="625"/>
      <c r="AB52" s="642">
        <f t="shared" si="69"/>
        <v>0</v>
      </c>
      <c r="AC52" s="634"/>
      <c r="AD52" s="626"/>
      <c r="AE52" s="624">
        <f t="shared" si="70"/>
        <v>0</v>
      </c>
      <c r="AF52" s="625"/>
      <c r="AG52" s="642">
        <f t="shared" si="71"/>
        <v>0</v>
      </c>
      <c r="AH52" s="634"/>
      <c r="AI52" s="626"/>
      <c r="AJ52" s="624">
        <f t="shared" si="72"/>
        <v>0</v>
      </c>
      <c r="AK52" s="625"/>
      <c r="AL52" s="642">
        <f t="shared" si="73"/>
        <v>0</v>
      </c>
      <c r="AM52" s="634"/>
      <c r="AN52" s="626"/>
      <c r="AO52" s="624">
        <f t="shared" si="74"/>
        <v>0</v>
      </c>
      <c r="AP52" s="625"/>
      <c r="AQ52" s="642">
        <f t="shared" si="75"/>
        <v>0</v>
      </c>
      <c r="AR52" s="627"/>
      <c r="AS52" s="628">
        <f>W52+R52+M52+AB52+AL52+AQ52</f>
        <v>0</v>
      </c>
      <c r="AT52" s="628">
        <f t="shared" si="76"/>
        <v>0</v>
      </c>
      <c r="AU52" s="624">
        <f t="shared" si="77"/>
        <v>0</v>
      </c>
      <c r="AV52" s="624">
        <f t="shared" si="78"/>
        <v>0</v>
      </c>
      <c r="BC52" s="6"/>
      <c r="BD52" s="57"/>
      <c r="BE52" s="57"/>
      <c r="BF52" s="58"/>
    </row>
    <row r="53" spans="1:58" ht="27" customHeight="1">
      <c r="A53" s="36">
        <f t="shared" si="60"/>
        <v>0</v>
      </c>
      <c r="B53" s="814"/>
      <c r="C53" s="635">
        <f>COUNTA(C47:C52)</f>
        <v>0</v>
      </c>
      <c r="D53" s="635"/>
      <c r="E53" s="613">
        <f>SUM(E47:E52)</f>
        <v>0</v>
      </c>
      <c r="F53" s="631"/>
      <c r="G53" s="621"/>
      <c r="H53" s="622"/>
      <c r="I53" s="794" t="s">
        <v>32</v>
      </c>
      <c r="J53" s="795"/>
      <c r="K53" s="795"/>
      <c r="L53" s="796"/>
      <c r="M53" s="640">
        <f>SUM(M47:M52)</f>
        <v>0</v>
      </c>
      <c r="N53" s="794" t="s">
        <v>32</v>
      </c>
      <c r="O53" s="795"/>
      <c r="P53" s="795"/>
      <c r="Q53" s="796"/>
      <c r="R53" s="640">
        <f>SUM(R47:R52)</f>
        <v>0</v>
      </c>
      <c r="S53" s="794" t="s">
        <v>32</v>
      </c>
      <c r="T53" s="795"/>
      <c r="U53" s="795"/>
      <c r="V53" s="796"/>
      <c r="W53" s="637">
        <f>SUM(W47:W52)</f>
        <v>0</v>
      </c>
      <c r="X53" s="794" t="s">
        <v>32</v>
      </c>
      <c r="Y53" s="795"/>
      <c r="Z53" s="795"/>
      <c r="AA53" s="796"/>
      <c r="AB53" s="637">
        <f>SUM(AB47:AB52)</f>
        <v>0</v>
      </c>
      <c r="AC53" s="794" t="s">
        <v>32</v>
      </c>
      <c r="AD53" s="795"/>
      <c r="AE53" s="795"/>
      <c r="AF53" s="796"/>
      <c r="AG53" s="637">
        <f>SUM(AG47:AG52)</f>
        <v>0</v>
      </c>
      <c r="AH53" s="794" t="s">
        <v>32</v>
      </c>
      <c r="AI53" s="795"/>
      <c r="AJ53" s="795"/>
      <c r="AK53" s="796"/>
      <c r="AL53" s="637">
        <f>SUM(AL47:AL52)</f>
        <v>0</v>
      </c>
      <c r="AM53" s="794" t="s">
        <v>32</v>
      </c>
      <c r="AN53" s="805"/>
      <c r="AO53" s="805"/>
      <c r="AP53" s="806"/>
      <c r="AQ53" s="637">
        <f>SUM(AQ47:AQ52)</f>
        <v>0</v>
      </c>
      <c r="AR53" s="641"/>
      <c r="AS53" s="639">
        <f>SUM(AS47:AS52)</f>
        <v>0</v>
      </c>
      <c r="AT53" s="639">
        <f>SUM(AT47:AT52)</f>
        <v>0</v>
      </c>
      <c r="AU53" s="640">
        <f>SUM(AU47:AU52)</f>
        <v>0</v>
      </c>
      <c r="AV53" s="640">
        <f>SUM(AV47:AV52)</f>
        <v>0</v>
      </c>
      <c r="AZ53" s="52"/>
      <c r="BC53" s="6"/>
      <c r="BD53" s="59"/>
      <c r="BE53" s="59"/>
      <c r="BF53" s="60"/>
    </row>
    <row r="54" spans="1:58" ht="16.5" thickBot="1">
      <c r="A54" s="36"/>
      <c r="B54" s="37"/>
      <c r="G54" s="45"/>
      <c r="H54" s="46"/>
      <c r="I54" s="823"/>
      <c r="J54" s="822"/>
      <c r="K54" s="53"/>
      <c r="N54" s="823"/>
      <c r="O54" s="822"/>
      <c r="P54" s="53"/>
      <c r="S54" s="823"/>
      <c r="T54" s="822"/>
      <c r="U54" s="53"/>
      <c r="X54" s="823"/>
      <c r="Y54" s="822"/>
      <c r="Z54" s="53"/>
      <c r="AC54" s="823"/>
      <c r="AD54" s="822"/>
      <c r="AE54" s="53"/>
      <c r="AH54" s="823"/>
      <c r="AI54" s="822"/>
      <c r="AJ54" s="53"/>
      <c r="AM54" s="823"/>
      <c r="AN54" s="822"/>
      <c r="AO54" s="53"/>
      <c r="AR54" s="54"/>
      <c r="BC54" s="6"/>
      <c r="BD54" s="59"/>
      <c r="BE54" s="59"/>
      <c r="BF54" s="60"/>
    </row>
    <row r="55" spans="1:58" ht="78.75">
      <c r="A55" s="36"/>
      <c r="B55" s="37"/>
      <c r="C55" s="815" t="s">
        <v>55</v>
      </c>
      <c r="D55" s="816"/>
      <c r="E55" s="11" t="s">
        <v>131</v>
      </c>
      <c r="F55" s="48"/>
      <c r="G55" s="45"/>
      <c r="H55" s="46"/>
      <c r="I55" s="22" t="s">
        <v>41</v>
      </c>
      <c r="J55" s="23" t="s">
        <v>42</v>
      </c>
      <c r="K55" s="24" t="s">
        <v>127</v>
      </c>
      <c r="L55" s="25" t="s">
        <v>46</v>
      </c>
      <c r="M55" s="24" t="s">
        <v>47</v>
      </c>
      <c r="N55" s="22" t="s">
        <v>41</v>
      </c>
      <c r="O55" s="23" t="s">
        <v>42</v>
      </c>
      <c r="P55" s="24" t="s">
        <v>127</v>
      </c>
      <c r="Q55" s="25" t="s">
        <v>46</v>
      </c>
      <c r="R55" s="24" t="s">
        <v>47</v>
      </c>
      <c r="S55" s="22" t="s">
        <v>41</v>
      </c>
      <c r="T55" s="23" t="s">
        <v>42</v>
      </c>
      <c r="U55" s="24" t="s">
        <v>127</v>
      </c>
      <c r="V55" s="25" t="s">
        <v>46</v>
      </c>
      <c r="W55" s="24" t="s">
        <v>47</v>
      </c>
      <c r="X55" s="22" t="s">
        <v>41</v>
      </c>
      <c r="Y55" s="23" t="s">
        <v>42</v>
      </c>
      <c r="Z55" s="24" t="s">
        <v>127</v>
      </c>
      <c r="AA55" s="25" t="s">
        <v>46</v>
      </c>
      <c r="AB55" s="24" t="s">
        <v>47</v>
      </c>
      <c r="AC55" s="22" t="s">
        <v>41</v>
      </c>
      <c r="AD55" s="23" t="s">
        <v>42</v>
      </c>
      <c r="AE55" s="24" t="s">
        <v>127</v>
      </c>
      <c r="AF55" s="25" t="s">
        <v>46</v>
      </c>
      <c r="AG55" s="24" t="s">
        <v>47</v>
      </c>
      <c r="AH55" s="22" t="s">
        <v>41</v>
      </c>
      <c r="AI55" s="23" t="s">
        <v>42</v>
      </c>
      <c r="AJ55" s="24" t="s">
        <v>127</v>
      </c>
      <c r="AK55" s="25" t="s">
        <v>46</v>
      </c>
      <c r="AL55" s="24" t="s">
        <v>47</v>
      </c>
      <c r="AM55" s="22" t="s">
        <v>41</v>
      </c>
      <c r="AN55" s="23" t="s">
        <v>42</v>
      </c>
      <c r="AO55" s="24" t="s">
        <v>127</v>
      </c>
      <c r="AP55" s="25" t="s">
        <v>46</v>
      </c>
      <c r="AQ55" s="24" t="s">
        <v>47</v>
      </c>
      <c r="AR55" s="55"/>
      <c r="AS55" s="26" t="s">
        <v>71</v>
      </c>
      <c r="AT55" s="26" t="s">
        <v>128</v>
      </c>
      <c r="AU55" s="27" t="s">
        <v>129</v>
      </c>
      <c r="AV55" s="27" t="s">
        <v>130</v>
      </c>
      <c r="AY55" s="801">
        <f>AT62</f>
        <v>0</v>
      </c>
      <c r="AZ55" s="802"/>
      <c r="BC55" s="6"/>
      <c r="BD55" s="59"/>
      <c r="BE55" s="59"/>
      <c r="BF55" s="60"/>
    </row>
    <row r="56" spans="1:58" ht="24" customHeight="1" thickBot="1">
      <c r="A56" s="36">
        <f t="shared" ref="A56:A61" si="79">IF(D56="",0,1)</f>
        <v>0</v>
      </c>
      <c r="B56" s="814" t="s">
        <v>132</v>
      </c>
      <c r="C56" s="602"/>
      <c r="D56" s="602"/>
      <c r="E56" s="619"/>
      <c r="F56" s="631"/>
      <c r="G56" s="621">
        <f t="shared" ref="G56:G61" si="80">IF(J56="",0,1)</f>
        <v>0</v>
      </c>
      <c r="H56" s="622">
        <f t="shared" ref="H56:H61" si="81">IF(A56+G56=1,0,2)</f>
        <v>2</v>
      </c>
      <c r="I56" s="623"/>
      <c r="J56" s="623"/>
      <c r="K56" s="624">
        <f t="shared" ref="K56:K61" si="82">J56-I56</f>
        <v>0</v>
      </c>
      <c r="L56" s="625"/>
      <c r="M56" s="624">
        <f t="shared" ref="M56:M61" si="83">L56*K56</f>
        <v>0</v>
      </c>
      <c r="N56" s="623"/>
      <c r="O56" s="623"/>
      <c r="P56" s="624">
        <f t="shared" ref="P56:P61" si="84">O56-N56</f>
        <v>0</v>
      </c>
      <c r="Q56" s="625"/>
      <c r="R56" s="624">
        <f t="shared" ref="R56:R61" si="85">Q56*P56</f>
        <v>0</v>
      </c>
      <c r="S56" s="623"/>
      <c r="T56" s="623"/>
      <c r="U56" s="624">
        <f t="shared" ref="U56:U61" si="86">T56-S56</f>
        <v>0</v>
      </c>
      <c r="V56" s="625"/>
      <c r="W56" s="624">
        <f t="shared" ref="W56:W61" si="87">V56*U56</f>
        <v>0</v>
      </c>
      <c r="X56" s="623"/>
      <c r="Y56" s="623"/>
      <c r="Z56" s="624">
        <f t="shared" ref="Z56:Z61" si="88">Y56-X56</f>
        <v>0</v>
      </c>
      <c r="AA56" s="625"/>
      <c r="AB56" s="624">
        <f t="shared" ref="AB56:AB61" si="89">AA56*Z56</f>
        <v>0</v>
      </c>
      <c r="AC56" s="623"/>
      <c r="AD56" s="623"/>
      <c r="AE56" s="624">
        <f t="shared" ref="AE56:AE61" si="90">AD56-AC56</f>
        <v>0</v>
      </c>
      <c r="AF56" s="625"/>
      <c r="AG56" s="624">
        <f t="shared" ref="AG56:AG61" si="91">AF56*AE56</f>
        <v>0</v>
      </c>
      <c r="AH56" s="623"/>
      <c r="AI56" s="623"/>
      <c r="AJ56" s="624">
        <f t="shared" ref="AJ56:AJ61" si="92">AI56-AH56</f>
        <v>0</v>
      </c>
      <c r="AK56" s="625"/>
      <c r="AL56" s="642">
        <f t="shared" ref="AL56:AL61" si="93">AK56*AJ56</f>
        <v>0</v>
      </c>
      <c r="AM56" s="623"/>
      <c r="AN56" s="626"/>
      <c r="AO56" s="624">
        <f t="shared" ref="AO56:AO61" si="94">AN56-AM56</f>
        <v>0</v>
      </c>
      <c r="AP56" s="625"/>
      <c r="AQ56" s="642">
        <f t="shared" ref="AQ56:AQ61" si="95">AP56*AO56</f>
        <v>0</v>
      </c>
      <c r="AR56" s="627"/>
      <c r="AS56" s="628">
        <f>W56+R56+M56+AB56+AL56+AQ56+AG56</f>
        <v>0</v>
      </c>
      <c r="AT56" s="628">
        <f t="shared" ref="AT56:AT61" si="96">AS56*E56</f>
        <v>0</v>
      </c>
      <c r="AU56" s="624">
        <f t="shared" ref="AU56:AU61" si="97">P56+U56+K56+AE56+AJ56+AO56+Z56</f>
        <v>0</v>
      </c>
      <c r="AV56" s="624">
        <f t="shared" ref="AV56:AV61" si="98">AU56*E56</f>
        <v>0</v>
      </c>
      <c r="AY56" s="803"/>
      <c r="AZ56" s="804"/>
      <c r="BC56" s="6"/>
      <c r="BD56" s="61"/>
      <c r="BE56" s="62"/>
      <c r="BF56" s="63"/>
    </row>
    <row r="57" spans="1:58" ht="24" customHeight="1">
      <c r="A57" s="36">
        <f t="shared" si="79"/>
        <v>0</v>
      </c>
      <c r="B57" s="814"/>
      <c r="C57" s="629"/>
      <c r="D57" s="629"/>
      <c r="E57" s="619"/>
      <c r="F57" s="643"/>
      <c r="G57" s="621">
        <f t="shared" si="80"/>
        <v>0</v>
      </c>
      <c r="H57" s="622">
        <f t="shared" si="81"/>
        <v>2</v>
      </c>
      <c r="I57" s="623"/>
      <c r="J57" s="623"/>
      <c r="K57" s="624">
        <f t="shared" si="82"/>
        <v>0</v>
      </c>
      <c r="L57" s="625"/>
      <c r="M57" s="624">
        <f t="shared" si="83"/>
        <v>0</v>
      </c>
      <c r="N57" s="623"/>
      <c r="O57" s="623"/>
      <c r="P57" s="624">
        <f t="shared" si="84"/>
        <v>0</v>
      </c>
      <c r="Q57" s="625"/>
      <c r="R57" s="624">
        <f t="shared" si="85"/>
        <v>0</v>
      </c>
      <c r="S57" s="623"/>
      <c r="T57" s="623"/>
      <c r="U57" s="624">
        <f t="shared" si="86"/>
        <v>0</v>
      </c>
      <c r="V57" s="625"/>
      <c r="W57" s="642">
        <f t="shared" si="87"/>
        <v>0</v>
      </c>
      <c r="X57" s="623"/>
      <c r="Y57" s="623"/>
      <c r="Z57" s="624">
        <f t="shared" si="88"/>
        <v>0</v>
      </c>
      <c r="AA57" s="625"/>
      <c r="AB57" s="642">
        <f t="shared" si="89"/>
        <v>0</v>
      </c>
      <c r="AC57" s="623"/>
      <c r="AD57" s="623"/>
      <c r="AE57" s="624">
        <f t="shared" si="90"/>
        <v>0</v>
      </c>
      <c r="AF57" s="625"/>
      <c r="AG57" s="642">
        <f t="shared" si="91"/>
        <v>0</v>
      </c>
      <c r="AH57" s="623"/>
      <c r="AI57" s="623"/>
      <c r="AJ57" s="624">
        <f t="shared" si="92"/>
        <v>0</v>
      </c>
      <c r="AK57" s="625"/>
      <c r="AL57" s="642">
        <f t="shared" si="93"/>
        <v>0</v>
      </c>
      <c r="AM57" s="623"/>
      <c r="AN57" s="626"/>
      <c r="AO57" s="624">
        <f t="shared" si="94"/>
        <v>0</v>
      </c>
      <c r="AP57" s="625"/>
      <c r="AQ57" s="642">
        <f t="shared" si="95"/>
        <v>0</v>
      </c>
      <c r="AR57" s="627"/>
      <c r="AS57" s="628">
        <f>W57+R57+M57+AB57+AL57+AQ57+AG57</f>
        <v>0</v>
      </c>
      <c r="AT57" s="628">
        <f t="shared" si="96"/>
        <v>0</v>
      </c>
      <c r="AU57" s="624">
        <f t="shared" si="97"/>
        <v>0</v>
      </c>
      <c r="AV57" s="624">
        <f t="shared" si="98"/>
        <v>0</v>
      </c>
      <c r="BC57" s="6"/>
      <c r="BD57" s="6"/>
      <c r="BE57" s="6"/>
    </row>
    <row r="58" spans="1:58" ht="24" customHeight="1">
      <c r="A58" s="36">
        <f t="shared" si="79"/>
        <v>0</v>
      </c>
      <c r="B58" s="814"/>
      <c r="C58" s="629"/>
      <c r="D58" s="629"/>
      <c r="E58" s="619"/>
      <c r="F58" s="631"/>
      <c r="G58" s="621">
        <f t="shared" si="80"/>
        <v>0</v>
      </c>
      <c r="H58" s="622">
        <f t="shared" si="81"/>
        <v>2</v>
      </c>
      <c r="I58" s="623"/>
      <c r="J58" s="623"/>
      <c r="K58" s="624">
        <f t="shared" si="82"/>
        <v>0</v>
      </c>
      <c r="L58" s="625"/>
      <c r="M58" s="624">
        <f t="shared" si="83"/>
        <v>0</v>
      </c>
      <c r="N58" s="623"/>
      <c r="O58" s="623"/>
      <c r="P58" s="624">
        <f t="shared" si="84"/>
        <v>0</v>
      </c>
      <c r="Q58" s="625"/>
      <c r="R58" s="624">
        <f t="shared" si="85"/>
        <v>0</v>
      </c>
      <c r="S58" s="623"/>
      <c r="T58" s="626"/>
      <c r="U58" s="624">
        <f t="shared" si="86"/>
        <v>0</v>
      </c>
      <c r="V58" s="625"/>
      <c r="W58" s="642">
        <f t="shared" si="87"/>
        <v>0</v>
      </c>
      <c r="X58" s="623"/>
      <c r="Y58" s="626"/>
      <c r="Z58" s="624">
        <f t="shared" si="88"/>
        <v>0</v>
      </c>
      <c r="AA58" s="625"/>
      <c r="AB58" s="642">
        <f t="shared" si="89"/>
        <v>0</v>
      </c>
      <c r="AC58" s="623"/>
      <c r="AD58" s="626"/>
      <c r="AE58" s="624">
        <f t="shared" si="90"/>
        <v>0</v>
      </c>
      <c r="AF58" s="625"/>
      <c r="AG58" s="642">
        <f t="shared" si="91"/>
        <v>0</v>
      </c>
      <c r="AH58" s="623"/>
      <c r="AI58" s="626"/>
      <c r="AJ58" s="624">
        <f t="shared" si="92"/>
        <v>0</v>
      </c>
      <c r="AK58" s="625"/>
      <c r="AL58" s="642">
        <f t="shared" si="93"/>
        <v>0</v>
      </c>
      <c r="AM58" s="623"/>
      <c r="AN58" s="626"/>
      <c r="AO58" s="624">
        <f t="shared" si="94"/>
        <v>0</v>
      </c>
      <c r="AP58" s="625"/>
      <c r="AQ58" s="642">
        <f t="shared" si="95"/>
        <v>0</v>
      </c>
      <c r="AR58" s="627"/>
      <c r="AS58" s="628">
        <f>W58+R58+M58+AB58+AL58+AQ58+AG58</f>
        <v>0</v>
      </c>
      <c r="AT58" s="628">
        <f t="shared" si="96"/>
        <v>0</v>
      </c>
      <c r="AU58" s="624">
        <f t="shared" si="97"/>
        <v>0</v>
      </c>
      <c r="AV58" s="624">
        <f t="shared" si="98"/>
        <v>0</v>
      </c>
      <c r="AW58" s="652">
        <f>IF(E62&gt;0,AV62/E62,0)</f>
        <v>0</v>
      </c>
      <c r="BC58" s="6"/>
      <c r="BD58" s="6"/>
      <c r="BE58" s="6"/>
    </row>
    <row r="59" spans="1:58" ht="24" customHeight="1">
      <c r="A59" s="36">
        <f t="shared" si="79"/>
        <v>0</v>
      </c>
      <c r="B59" s="814"/>
      <c r="C59" s="629"/>
      <c r="D59" s="629"/>
      <c r="E59" s="619"/>
      <c r="F59" s="631"/>
      <c r="G59" s="621">
        <f t="shared" si="80"/>
        <v>0</v>
      </c>
      <c r="H59" s="622">
        <f t="shared" si="81"/>
        <v>2</v>
      </c>
      <c r="I59" s="623"/>
      <c r="J59" s="623"/>
      <c r="K59" s="624">
        <f t="shared" si="82"/>
        <v>0</v>
      </c>
      <c r="L59" s="625"/>
      <c r="M59" s="624">
        <f t="shared" si="83"/>
        <v>0</v>
      </c>
      <c r="N59" s="623"/>
      <c r="O59" s="623"/>
      <c r="P59" s="624">
        <f t="shared" si="84"/>
        <v>0</v>
      </c>
      <c r="Q59" s="625"/>
      <c r="R59" s="624">
        <f t="shared" si="85"/>
        <v>0</v>
      </c>
      <c r="S59" s="623"/>
      <c r="T59" s="626"/>
      <c r="U59" s="624">
        <f t="shared" si="86"/>
        <v>0</v>
      </c>
      <c r="V59" s="625"/>
      <c r="W59" s="642">
        <f t="shared" si="87"/>
        <v>0</v>
      </c>
      <c r="X59" s="623"/>
      <c r="Y59" s="626"/>
      <c r="Z59" s="624">
        <f t="shared" si="88"/>
        <v>0</v>
      </c>
      <c r="AA59" s="625"/>
      <c r="AB59" s="642">
        <f t="shared" si="89"/>
        <v>0</v>
      </c>
      <c r="AC59" s="623"/>
      <c r="AD59" s="626"/>
      <c r="AE59" s="624">
        <f t="shared" si="90"/>
        <v>0</v>
      </c>
      <c r="AF59" s="625"/>
      <c r="AG59" s="642">
        <f t="shared" si="91"/>
        <v>0</v>
      </c>
      <c r="AH59" s="623"/>
      <c r="AI59" s="626"/>
      <c r="AJ59" s="624">
        <f t="shared" si="92"/>
        <v>0</v>
      </c>
      <c r="AK59" s="625"/>
      <c r="AL59" s="642">
        <f t="shared" si="93"/>
        <v>0</v>
      </c>
      <c r="AM59" s="623"/>
      <c r="AN59" s="626"/>
      <c r="AO59" s="624">
        <f t="shared" si="94"/>
        <v>0</v>
      </c>
      <c r="AP59" s="625"/>
      <c r="AQ59" s="642">
        <f t="shared" si="95"/>
        <v>0</v>
      </c>
      <c r="AR59" s="627"/>
      <c r="AS59" s="628">
        <f>W59+R59+M59+AB59+AL59+AQ59+AG59</f>
        <v>0</v>
      </c>
      <c r="AT59" s="628">
        <f t="shared" si="96"/>
        <v>0</v>
      </c>
      <c r="AU59" s="624">
        <f t="shared" si="97"/>
        <v>0</v>
      </c>
      <c r="AV59" s="624">
        <f t="shared" si="98"/>
        <v>0</v>
      </c>
      <c r="BC59" s="6"/>
      <c r="BD59" s="6"/>
      <c r="BE59" s="6"/>
    </row>
    <row r="60" spans="1:58" ht="24" customHeight="1">
      <c r="A60" s="36">
        <f t="shared" si="79"/>
        <v>0</v>
      </c>
      <c r="B60" s="814"/>
      <c r="C60" s="629"/>
      <c r="D60" s="629"/>
      <c r="E60" s="619"/>
      <c r="F60" s="631"/>
      <c r="G60" s="621">
        <f t="shared" si="80"/>
        <v>0</v>
      </c>
      <c r="H60" s="622">
        <f t="shared" si="81"/>
        <v>2</v>
      </c>
      <c r="I60" s="623"/>
      <c r="J60" s="623"/>
      <c r="K60" s="624">
        <f t="shared" si="82"/>
        <v>0</v>
      </c>
      <c r="L60" s="625"/>
      <c r="M60" s="624">
        <f t="shared" si="83"/>
        <v>0</v>
      </c>
      <c r="N60" s="623"/>
      <c r="O60" s="623"/>
      <c r="P60" s="624">
        <f t="shared" si="84"/>
        <v>0</v>
      </c>
      <c r="Q60" s="625"/>
      <c r="R60" s="624">
        <f t="shared" si="85"/>
        <v>0</v>
      </c>
      <c r="S60" s="623"/>
      <c r="T60" s="626"/>
      <c r="U60" s="624">
        <f t="shared" si="86"/>
        <v>0</v>
      </c>
      <c r="V60" s="625"/>
      <c r="W60" s="642">
        <f t="shared" si="87"/>
        <v>0</v>
      </c>
      <c r="X60" s="623"/>
      <c r="Y60" s="626"/>
      <c r="Z60" s="624">
        <f t="shared" si="88"/>
        <v>0</v>
      </c>
      <c r="AA60" s="625"/>
      <c r="AB60" s="642">
        <f t="shared" si="89"/>
        <v>0</v>
      </c>
      <c r="AC60" s="623"/>
      <c r="AD60" s="626"/>
      <c r="AE60" s="624">
        <f t="shared" si="90"/>
        <v>0</v>
      </c>
      <c r="AF60" s="625"/>
      <c r="AG60" s="642">
        <f t="shared" si="91"/>
        <v>0</v>
      </c>
      <c r="AH60" s="623"/>
      <c r="AI60" s="626"/>
      <c r="AJ60" s="624">
        <f t="shared" si="92"/>
        <v>0</v>
      </c>
      <c r="AK60" s="625"/>
      <c r="AL60" s="642">
        <f t="shared" si="93"/>
        <v>0</v>
      </c>
      <c r="AM60" s="623"/>
      <c r="AN60" s="626"/>
      <c r="AO60" s="624">
        <f t="shared" si="94"/>
        <v>0</v>
      </c>
      <c r="AP60" s="625"/>
      <c r="AQ60" s="642">
        <f t="shared" si="95"/>
        <v>0</v>
      </c>
      <c r="AR60" s="627"/>
      <c r="AS60" s="628">
        <f>W60+R60+M60+AB60+AL60+AQ60+AG60</f>
        <v>0</v>
      </c>
      <c r="AT60" s="628">
        <f t="shared" si="96"/>
        <v>0</v>
      </c>
      <c r="AU60" s="624">
        <f t="shared" si="97"/>
        <v>0</v>
      </c>
      <c r="AV60" s="624">
        <f t="shared" si="98"/>
        <v>0</v>
      </c>
      <c r="BC60" s="6"/>
      <c r="BD60" s="6"/>
      <c r="BE60" s="6"/>
    </row>
    <row r="61" spans="1:58" ht="23.25" customHeight="1">
      <c r="A61" s="36">
        <f t="shared" si="79"/>
        <v>0</v>
      </c>
      <c r="B61" s="814"/>
      <c r="C61" s="629"/>
      <c r="D61" s="629"/>
      <c r="E61" s="619"/>
      <c r="F61" s="631"/>
      <c r="G61" s="621">
        <f t="shared" si="80"/>
        <v>0</v>
      </c>
      <c r="H61" s="622">
        <f t="shared" si="81"/>
        <v>2</v>
      </c>
      <c r="I61" s="623"/>
      <c r="J61" s="623"/>
      <c r="K61" s="624">
        <f t="shared" si="82"/>
        <v>0</v>
      </c>
      <c r="L61" s="625"/>
      <c r="M61" s="624">
        <f t="shared" si="83"/>
        <v>0</v>
      </c>
      <c r="N61" s="623"/>
      <c r="O61" s="623"/>
      <c r="P61" s="624">
        <f t="shared" si="84"/>
        <v>0</v>
      </c>
      <c r="Q61" s="625"/>
      <c r="R61" s="624">
        <f t="shared" si="85"/>
        <v>0</v>
      </c>
      <c r="S61" s="623"/>
      <c r="T61" s="623"/>
      <c r="U61" s="624">
        <f t="shared" si="86"/>
        <v>0</v>
      </c>
      <c r="V61" s="625"/>
      <c r="W61" s="642">
        <f t="shared" si="87"/>
        <v>0</v>
      </c>
      <c r="X61" s="623"/>
      <c r="Y61" s="623"/>
      <c r="Z61" s="624">
        <f t="shared" si="88"/>
        <v>0</v>
      </c>
      <c r="AA61" s="625"/>
      <c r="AB61" s="642">
        <f t="shared" si="89"/>
        <v>0</v>
      </c>
      <c r="AC61" s="623"/>
      <c r="AD61" s="623"/>
      <c r="AE61" s="624">
        <f t="shared" si="90"/>
        <v>0</v>
      </c>
      <c r="AF61" s="625"/>
      <c r="AG61" s="642">
        <f t="shared" si="91"/>
        <v>0</v>
      </c>
      <c r="AH61" s="623"/>
      <c r="AI61" s="623"/>
      <c r="AJ61" s="624">
        <f t="shared" si="92"/>
        <v>0</v>
      </c>
      <c r="AK61" s="625"/>
      <c r="AL61" s="642">
        <f t="shared" si="93"/>
        <v>0</v>
      </c>
      <c r="AM61" s="633"/>
      <c r="AN61" s="623"/>
      <c r="AO61" s="624">
        <f t="shared" si="94"/>
        <v>0</v>
      </c>
      <c r="AP61" s="625"/>
      <c r="AQ61" s="642">
        <f t="shared" si="95"/>
        <v>0</v>
      </c>
      <c r="AR61" s="627"/>
      <c r="AS61" s="628">
        <f>W61+R61+M61+AB61+AL61+AQ61</f>
        <v>0</v>
      </c>
      <c r="AT61" s="628">
        <f t="shared" si="96"/>
        <v>0</v>
      </c>
      <c r="AU61" s="624">
        <f t="shared" si="97"/>
        <v>0</v>
      </c>
      <c r="AV61" s="624">
        <f t="shared" si="98"/>
        <v>0</v>
      </c>
      <c r="BC61" s="6"/>
      <c r="BD61" s="6"/>
      <c r="BE61" s="6"/>
    </row>
    <row r="62" spans="1:58" ht="25.5" customHeight="1">
      <c r="A62" s="36"/>
      <c r="B62" s="814"/>
      <c r="C62" s="635">
        <f>COUNTA(C56:C61)</f>
        <v>0</v>
      </c>
      <c r="D62" s="635"/>
      <c r="E62" s="613">
        <f>SUM(E56:E61)</f>
        <v>0</v>
      </c>
      <c r="F62" s="631"/>
      <c r="G62" s="621"/>
      <c r="H62" s="622"/>
      <c r="I62" s="819" t="s">
        <v>32</v>
      </c>
      <c r="J62" s="819"/>
      <c r="K62" s="819"/>
      <c r="L62" s="819"/>
      <c r="M62" s="640">
        <f>SUM(M56:M61)</f>
        <v>0</v>
      </c>
      <c r="N62" s="819" t="s">
        <v>32</v>
      </c>
      <c r="O62" s="819"/>
      <c r="P62" s="819"/>
      <c r="Q62" s="819"/>
      <c r="R62" s="640">
        <f>SUM(R56:R61)</f>
        <v>0</v>
      </c>
      <c r="S62" s="819" t="s">
        <v>32</v>
      </c>
      <c r="T62" s="819"/>
      <c r="U62" s="819"/>
      <c r="V62" s="819"/>
      <c r="W62" s="637">
        <f>SUM(W56:W61)</f>
        <v>0</v>
      </c>
      <c r="X62" s="819" t="s">
        <v>32</v>
      </c>
      <c r="Y62" s="819"/>
      <c r="Z62" s="819"/>
      <c r="AA62" s="819"/>
      <c r="AB62" s="637">
        <f>SUM(AB56:AB61)</f>
        <v>0</v>
      </c>
      <c r="AC62" s="819" t="s">
        <v>32</v>
      </c>
      <c r="AD62" s="819"/>
      <c r="AE62" s="819"/>
      <c r="AF62" s="819"/>
      <c r="AG62" s="637">
        <f>SUM(AG56:AG61)</f>
        <v>0</v>
      </c>
      <c r="AH62" s="819" t="s">
        <v>32</v>
      </c>
      <c r="AI62" s="819"/>
      <c r="AJ62" s="819"/>
      <c r="AK62" s="819"/>
      <c r="AL62" s="637">
        <f>SUM(AL56:AL61)</f>
        <v>0</v>
      </c>
      <c r="AM62" s="819" t="s">
        <v>32</v>
      </c>
      <c r="AN62" s="819"/>
      <c r="AO62" s="819"/>
      <c r="AP62" s="819"/>
      <c r="AQ62" s="637">
        <f>SUM(AQ56:AQ61)</f>
        <v>0</v>
      </c>
      <c r="AR62" s="641"/>
      <c r="AS62" s="639">
        <f>SUM(AS56:AS61)</f>
        <v>0</v>
      </c>
      <c r="AT62" s="639">
        <f>SUM(AT56:AT61)</f>
        <v>0</v>
      </c>
      <c r="AU62" s="640">
        <f>SUM(AU56:AU61)</f>
        <v>0</v>
      </c>
      <c r="AV62" s="640">
        <f>SUM(AV56:AV61)</f>
        <v>0</v>
      </c>
      <c r="AZ62" s="52"/>
      <c r="BC62" s="6"/>
      <c r="BD62" s="6"/>
      <c r="BE62" s="50"/>
    </row>
    <row r="63" spans="1:58" ht="16.5" thickBot="1">
      <c r="A63" s="36"/>
      <c r="B63" s="37"/>
      <c r="G63" s="45"/>
      <c r="H63" s="46"/>
      <c r="I63" s="821"/>
      <c r="J63" s="822"/>
      <c r="K63" s="53"/>
      <c r="N63" s="821"/>
      <c r="O63" s="822"/>
      <c r="P63" s="53"/>
      <c r="S63" s="821"/>
      <c r="T63" s="822"/>
      <c r="U63" s="53"/>
      <c r="X63" s="821"/>
      <c r="Y63" s="822"/>
      <c r="Z63" s="53"/>
      <c r="AC63" s="821"/>
      <c r="AD63" s="822"/>
      <c r="AE63" s="53"/>
      <c r="AH63" s="821"/>
      <c r="AI63" s="822"/>
      <c r="AJ63" s="53"/>
      <c r="AM63" s="821"/>
      <c r="AN63" s="822"/>
      <c r="AO63" s="53"/>
      <c r="AR63" s="54"/>
      <c r="BC63" s="6"/>
      <c r="BD63" s="6"/>
      <c r="BE63" s="64"/>
    </row>
    <row r="64" spans="1:58" ht="78.75">
      <c r="A64" s="36"/>
      <c r="B64" s="37"/>
      <c r="C64" s="815" t="s">
        <v>230</v>
      </c>
      <c r="D64" s="816"/>
      <c r="E64" s="11" t="s">
        <v>131</v>
      </c>
      <c r="F64" s="48"/>
      <c r="G64" s="45"/>
      <c r="H64" s="46"/>
      <c r="I64" s="22" t="s">
        <v>41</v>
      </c>
      <c r="J64" s="23" t="s">
        <v>42</v>
      </c>
      <c r="K64" s="24" t="s">
        <v>127</v>
      </c>
      <c r="L64" s="25" t="s">
        <v>46</v>
      </c>
      <c r="M64" s="24" t="s">
        <v>47</v>
      </c>
      <c r="N64" s="22" t="s">
        <v>41</v>
      </c>
      <c r="O64" s="23" t="s">
        <v>42</v>
      </c>
      <c r="P64" s="24" t="s">
        <v>127</v>
      </c>
      <c r="Q64" s="25" t="s">
        <v>46</v>
      </c>
      <c r="R64" s="24" t="s">
        <v>47</v>
      </c>
      <c r="S64" s="22" t="s">
        <v>41</v>
      </c>
      <c r="T64" s="23" t="s">
        <v>42</v>
      </c>
      <c r="U64" s="24" t="s">
        <v>127</v>
      </c>
      <c r="V64" s="25" t="s">
        <v>46</v>
      </c>
      <c r="W64" s="24" t="s">
        <v>47</v>
      </c>
      <c r="X64" s="22" t="s">
        <v>41</v>
      </c>
      <c r="Y64" s="23" t="s">
        <v>42</v>
      </c>
      <c r="Z64" s="24" t="s">
        <v>127</v>
      </c>
      <c r="AA64" s="25" t="s">
        <v>46</v>
      </c>
      <c r="AB64" s="24" t="s">
        <v>47</v>
      </c>
      <c r="AC64" s="22" t="s">
        <v>41</v>
      </c>
      <c r="AD64" s="23" t="s">
        <v>42</v>
      </c>
      <c r="AE64" s="24" t="s">
        <v>127</v>
      </c>
      <c r="AF64" s="25" t="s">
        <v>46</v>
      </c>
      <c r="AG64" s="24" t="s">
        <v>47</v>
      </c>
      <c r="AH64" s="22" t="s">
        <v>41</v>
      </c>
      <c r="AI64" s="23" t="s">
        <v>42</v>
      </c>
      <c r="AJ64" s="24" t="s">
        <v>127</v>
      </c>
      <c r="AK64" s="25" t="s">
        <v>46</v>
      </c>
      <c r="AL64" s="24" t="s">
        <v>47</v>
      </c>
      <c r="AM64" s="22" t="s">
        <v>41</v>
      </c>
      <c r="AN64" s="23" t="s">
        <v>42</v>
      </c>
      <c r="AO64" s="24" t="s">
        <v>127</v>
      </c>
      <c r="AP64" s="25" t="s">
        <v>46</v>
      </c>
      <c r="AQ64" s="24" t="s">
        <v>47</v>
      </c>
      <c r="AR64" s="55"/>
      <c r="AS64" s="26" t="s">
        <v>71</v>
      </c>
      <c r="AT64" s="26" t="s">
        <v>128</v>
      </c>
      <c r="AU64" s="27" t="s">
        <v>129</v>
      </c>
      <c r="AV64" s="27" t="s">
        <v>130</v>
      </c>
      <c r="AY64" s="801">
        <f>AT71</f>
        <v>0</v>
      </c>
      <c r="AZ64" s="802"/>
      <c r="BC64" s="6"/>
      <c r="BD64" s="6"/>
      <c r="BE64" s="6"/>
    </row>
    <row r="65" spans="1:57" ht="24.75" customHeight="1" thickBot="1">
      <c r="A65" s="36">
        <f t="shared" ref="A65:A70" si="99">IF(D65="",0,1)</f>
        <v>0</v>
      </c>
      <c r="B65" s="814" t="s">
        <v>132</v>
      </c>
      <c r="C65" s="602"/>
      <c r="D65" s="602"/>
      <c r="E65" s="603"/>
      <c r="F65" s="645"/>
      <c r="G65" s="605">
        <f t="shared" ref="G65:G70" si="100">IF(J65="",0,1)</f>
        <v>0</v>
      </c>
      <c r="H65" s="606">
        <f t="shared" ref="H65:H70" si="101">IF(A65+G65=1,0,2)</f>
        <v>2</v>
      </c>
      <c r="I65" s="607"/>
      <c r="J65" s="607"/>
      <c r="K65" s="608">
        <f t="shared" ref="K65:K70" si="102">J65-I65</f>
        <v>0</v>
      </c>
      <c r="L65" s="603"/>
      <c r="M65" s="608">
        <f t="shared" ref="M65:M70" si="103">L65*K65</f>
        <v>0</v>
      </c>
      <c r="N65" s="607"/>
      <c r="O65" s="607"/>
      <c r="P65" s="608">
        <f>O65-N65</f>
        <v>0</v>
      </c>
      <c r="Q65" s="603"/>
      <c r="R65" s="608">
        <f t="shared" ref="R65:R70" si="104">Q65*P65</f>
        <v>0</v>
      </c>
      <c r="S65" s="607"/>
      <c r="T65" s="646"/>
      <c r="U65" s="608">
        <f>T65-S65</f>
        <v>0</v>
      </c>
      <c r="V65" s="603"/>
      <c r="W65" s="647">
        <f t="shared" ref="W65:W70" si="105">V65*U65</f>
        <v>0</v>
      </c>
      <c r="X65" s="607"/>
      <c r="Y65" s="646"/>
      <c r="Z65" s="608">
        <f>Y65-X65</f>
        <v>0</v>
      </c>
      <c r="AA65" s="603"/>
      <c r="AB65" s="647">
        <f t="shared" ref="AB65:AB70" si="106">AA65*Z65</f>
        <v>0</v>
      </c>
      <c r="AC65" s="607"/>
      <c r="AD65" s="646"/>
      <c r="AE65" s="608">
        <f>AD65-AC65</f>
        <v>0</v>
      </c>
      <c r="AF65" s="603"/>
      <c r="AG65" s="647">
        <f t="shared" ref="AG65:AG70" si="107">AF65*AE65</f>
        <v>0</v>
      </c>
      <c r="AH65" s="607"/>
      <c r="AI65" s="646"/>
      <c r="AJ65" s="608">
        <f>AI65-AH65</f>
        <v>0</v>
      </c>
      <c r="AK65" s="603"/>
      <c r="AL65" s="647">
        <f t="shared" ref="AL65:AL70" si="108">AK65*AJ65</f>
        <v>0</v>
      </c>
      <c r="AM65" s="607"/>
      <c r="AN65" s="646"/>
      <c r="AO65" s="608">
        <f>AN65-AM65</f>
        <v>0</v>
      </c>
      <c r="AP65" s="603"/>
      <c r="AQ65" s="647">
        <f t="shared" ref="AQ65:AQ70" si="109">AP65*AO65</f>
        <v>0</v>
      </c>
      <c r="AR65" s="609"/>
      <c r="AS65" s="610">
        <f>W65+R65+M65+AB65+AL65+AQ65+AG65</f>
        <v>0</v>
      </c>
      <c r="AT65" s="610">
        <f t="shared" ref="AT65:AT70" si="110">AS65*E65</f>
        <v>0</v>
      </c>
      <c r="AU65" s="608">
        <f t="shared" ref="AU65:AU70" si="111">P65+U65+K65+AE65+AJ65+AO65+Z65</f>
        <v>0</v>
      </c>
      <c r="AV65" s="608">
        <f t="shared" ref="AV65:AV70" si="112">AU65*E65</f>
        <v>0</v>
      </c>
      <c r="AY65" s="803"/>
      <c r="AZ65" s="804"/>
      <c r="BC65" s="6"/>
      <c r="BD65" s="6"/>
      <c r="BE65" s="6"/>
    </row>
    <row r="66" spans="1:57" ht="24" customHeight="1">
      <c r="A66" s="36">
        <f t="shared" si="99"/>
        <v>0</v>
      </c>
      <c r="B66" s="814"/>
      <c r="C66" s="602"/>
      <c r="D66" s="602"/>
      <c r="E66" s="603"/>
      <c r="F66" s="648"/>
      <c r="G66" s="605">
        <f t="shared" si="100"/>
        <v>0</v>
      </c>
      <c r="H66" s="606">
        <f t="shared" si="101"/>
        <v>2</v>
      </c>
      <c r="I66" s="607"/>
      <c r="J66" s="607"/>
      <c r="K66" s="608">
        <f t="shared" si="102"/>
        <v>0</v>
      </c>
      <c r="L66" s="603"/>
      <c r="M66" s="608">
        <f t="shared" si="103"/>
        <v>0</v>
      </c>
      <c r="N66" s="607"/>
      <c r="O66" s="607"/>
      <c r="P66" s="608">
        <f>O66-N66</f>
        <v>0</v>
      </c>
      <c r="Q66" s="603"/>
      <c r="R66" s="608">
        <f t="shared" si="104"/>
        <v>0</v>
      </c>
      <c r="S66" s="607"/>
      <c r="T66" s="646"/>
      <c r="U66" s="608">
        <f>T66-S66</f>
        <v>0</v>
      </c>
      <c r="V66" s="603"/>
      <c r="W66" s="647">
        <f t="shared" si="105"/>
        <v>0</v>
      </c>
      <c r="X66" s="607"/>
      <c r="Y66" s="646"/>
      <c r="Z66" s="608">
        <f>Y66-X66</f>
        <v>0</v>
      </c>
      <c r="AA66" s="603"/>
      <c r="AB66" s="647">
        <f t="shared" si="106"/>
        <v>0</v>
      </c>
      <c r="AC66" s="607"/>
      <c r="AD66" s="646"/>
      <c r="AE66" s="608">
        <f>AD66-AC66</f>
        <v>0</v>
      </c>
      <c r="AF66" s="603"/>
      <c r="AG66" s="647">
        <f t="shared" si="107"/>
        <v>0</v>
      </c>
      <c r="AH66" s="607"/>
      <c r="AI66" s="646"/>
      <c r="AJ66" s="608">
        <f>AI66-AH66</f>
        <v>0</v>
      </c>
      <c r="AK66" s="603"/>
      <c r="AL66" s="647">
        <f t="shared" si="108"/>
        <v>0</v>
      </c>
      <c r="AM66" s="607"/>
      <c r="AN66" s="646"/>
      <c r="AO66" s="608">
        <f>AN66-AM66</f>
        <v>0</v>
      </c>
      <c r="AP66" s="603"/>
      <c r="AQ66" s="647">
        <f t="shared" si="109"/>
        <v>0</v>
      </c>
      <c r="AR66" s="609"/>
      <c r="AS66" s="610">
        <f>W66+R66+M66+AB66+AL66+AQ66+AG66</f>
        <v>0</v>
      </c>
      <c r="AT66" s="610">
        <f t="shared" si="110"/>
        <v>0</v>
      </c>
      <c r="AU66" s="608">
        <f t="shared" si="111"/>
        <v>0</v>
      </c>
      <c r="AV66" s="608">
        <f t="shared" si="112"/>
        <v>0</v>
      </c>
      <c r="BC66" s="6"/>
      <c r="BD66" s="6"/>
      <c r="BE66" s="6"/>
    </row>
    <row r="67" spans="1:57" ht="24" customHeight="1">
      <c r="A67" s="36">
        <f t="shared" si="99"/>
        <v>0</v>
      </c>
      <c r="B67" s="814"/>
      <c r="C67" s="602"/>
      <c r="D67" s="602"/>
      <c r="E67" s="603"/>
      <c r="F67" s="645"/>
      <c r="G67" s="605">
        <f t="shared" si="100"/>
        <v>0</v>
      </c>
      <c r="H67" s="606">
        <f t="shared" si="101"/>
        <v>2</v>
      </c>
      <c r="I67" s="607"/>
      <c r="J67" s="607"/>
      <c r="K67" s="608">
        <v>0</v>
      </c>
      <c r="L67" s="603"/>
      <c r="M67" s="608">
        <f t="shared" si="103"/>
        <v>0</v>
      </c>
      <c r="N67" s="607"/>
      <c r="O67" s="607"/>
      <c r="P67" s="608">
        <v>0</v>
      </c>
      <c r="Q67" s="603"/>
      <c r="R67" s="608">
        <f t="shared" si="104"/>
        <v>0</v>
      </c>
      <c r="S67" s="607"/>
      <c r="T67" s="646"/>
      <c r="U67" s="608">
        <v>0</v>
      </c>
      <c r="V67" s="603"/>
      <c r="W67" s="647">
        <f t="shared" si="105"/>
        <v>0</v>
      </c>
      <c r="X67" s="607"/>
      <c r="Y67" s="646"/>
      <c r="Z67" s="608">
        <v>0</v>
      </c>
      <c r="AA67" s="603"/>
      <c r="AB67" s="647">
        <f t="shared" si="106"/>
        <v>0</v>
      </c>
      <c r="AC67" s="607"/>
      <c r="AD67" s="646"/>
      <c r="AE67" s="608">
        <v>0</v>
      </c>
      <c r="AF67" s="603"/>
      <c r="AG67" s="647">
        <f t="shared" si="107"/>
        <v>0</v>
      </c>
      <c r="AH67" s="607"/>
      <c r="AI67" s="646"/>
      <c r="AJ67" s="608">
        <v>0</v>
      </c>
      <c r="AK67" s="603"/>
      <c r="AL67" s="647">
        <f t="shared" si="108"/>
        <v>0</v>
      </c>
      <c r="AM67" s="607"/>
      <c r="AN67" s="646"/>
      <c r="AO67" s="608">
        <v>0</v>
      </c>
      <c r="AP67" s="603"/>
      <c r="AQ67" s="647">
        <f t="shared" si="109"/>
        <v>0</v>
      </c>
      <c r="AR67" s="609"/>
      <c r="AS67" s="610">
        <f>W67+R67+M67+AB67+AL67+AQ67+AG67</f>
        <v>0</v>
      </c>
      <c r="AT67" s="610">
        <f t="shared" si="110"/>
        <v>0</v>
      </c>
      <c r="AU67" s="608">
        <f t="shared" si="111"/>
        <v>0</v>
      </c>
      <c r="AV67" s="608">
        <f t="shared" si="112"/>
        <v>0</v>
      </c>
      <c r="AW67" s="652">
        <f>IF(E71&gt;0,AV71/E71,0)</f>
        <v>0</v>
      </c>
      <c r="BC67" s="6"/>
      <c r="BD67" s="6"/>
      <c r="BE67" s="6"/>
    </row>
    <row r="68" spans="1:57" ht="24" customHeight="1">
      <c r="A68" s="36">
        <f t="shared" si="99"/>
        <v>0</v>
      </c>
      <c r="B68" s="814"/>
      <c r="C68" s="602"/>
      <c r="D68" s="602"/>
      <c r="E68" s="603"/>
      <c r="F68" s="645"/>
      <c r="G68" s="605">
        <f t="shared" si="100"/>
        <v>0</v>
      </c>
      <c r="H68" s="606">
        <f t="shared" si="101"/>
        <v>2</v>
      </c>
      <c r="I68" s="607"/>
      <c r="J68" s="607"/>
      <c r="K68" s="608">
        <f t="shared" si="102"/>
        <v>0</v>
      </c>
      <c r="L68" s="603"/>
      <c r="M68" s="608">
        <f t="shared" si="103"/>
        <v>0</v>
      </c>
      <c r="N68" s="607"/>
      <c r="O68" s="607"/>
      <c r="P68" s="608">
        <f>O68-N68</f>
        <v>0</v>
      </c>
      <c r="Q68" s="603"/>
      <c r="R68" s="608">
        <f t="shared" si="104"/>
        <v>0</v>
      </c>
      <c r="S68" s="607"/>
      <c r="T68" s="646"/>
      <c r="U68" s="608">
        <f>T68-S68</f>
        <v>0</v>
      </c>
      <c r="V68" s="603"/>
      <c r="W68" s="647">
        <f t="shared" si="105"/>
        <v>0</v>
      </c>
      <c r="X68" s="607"/>
      <c r="Y68" s="646"/>
      <c r="Z68" s="608">
        <f>Y68-X68</f>
        <v>0</v>
      </c>
      <c r="AA68" s="603"/>
      <c r="AB68" s="647">
        <f t="shared" si="106"/>
        <v>0</v>
      </c>
      <c r="AC68" s="607"/>
      <c r="AD68" s="646"/>
      <c r="AE68" s="608">
        <f>AD68-AC68</f>
        <v>0</v>
      </c>
      <c r="AF68" s="603"/>
      <c r="AG68" s="647">
        <f t="shared" si="107"/>
        <v>0</v>
      </c>
      <c r="AH68" s="607"/>
      <c r="AI68" s="646"/>
      <c r="AJ68" s="608">
        <f>AI68-AH68</f>
        <v>0</v>
      </c>
      <c r="AK68" s="603"/>
      <c r="AL68" s="647">
        <f t="shared" si="108"/>
        <v>0</v>
      </c>
      <c r="AM68" s="607"/>
      <c r="AN68" s="646"/>
      <c r="AO68" s="608">
        <f>AN68-AM68</f>
        <v>0</v>
      </c>
      <c r="AP68" s="603"/>
      <c r="AQ68" s="647">
        <f t="shared" si="109"/>
        <v>0</v>
      </c>
      <c r="AR68" s="609"/>
      <c r="AS68" s="610">
        <f>W68+R68+M68+AB68+AL68+AQ68+AG68</f>
        <v>0</v>
      </c>
      <c r="AT68" s="610">
        <f t="shared" si="110"/>
        <v>0</v>
      </c>
      <c r="AU68" s="608">
        <f t="shared" si="111"/>
        <v>0</v>
      </c>
      <c r="AV68" s="608">
        <f t="shared" si="112"/>
        <v>0</v>
      </c>
      <c r="BC68" s="6"/>
      <c r="BD68" s="6"/>
      <c r="BE68" s="6"/>
    </row>
    <row r="69" spans="1:57" ht="24" customHeight="1">
      <c r="A69" s="36">
        <f t="shared" si="99"/>
        <v>0</v>
      </c>
      <c r="B69" s="814"/>
      <c r="C69" s="602"/>
      <c r="D69" s="602"/>
      <c r="E69" s="603"/>
      <c r="F69" s="645"/>
      <c r="G69" s="605">
        <f t="shared" si="100"/>
        <v>0</v>
      </c>
      <c r="H69" s="606">
        <f t="shared" si="101"/>
        <v>2</v>
      </c>
      <c r="I69" s="607"/>
      <c r="J69" s="607"/>
      <c r="K69" s="608">
        <f t="shared" si="102"/>
        <v>0</v>
      </c>
      <c r="L69" s="603"/>
      <c r="M69" s="608">
        <f t="shared" si="103"/>
        <v>0</v>
      </c>
      <c r="N69" s="607"/>
      <c r="O69" s="607"/>
      <c r="P69" s="608">
        <f>O69-N69</f>
        <v>0</v>
      </c>
      <c r="Q69" s="603"/>
      <c r="R69" s="608">
        <f t="shared" si="104"/>
        <v>0</v>
      </c>
      <c r="S69" s="607"/>
      <c r="T69" s="646"/>
      <c r="U69" s="608">
        <f>T69-S69</f>
        <v>0</v>
      </c>
      <c r="V69" s="603"/>
      <c r="W69" s="647">
        <f t="shared" si="105"/>
        <v>0</v>
      </c>
      <c r="X69" s="607"/>
      <c r="Y69" s="646"/>
      <c r="Z69" s="608">
        <f>Y69-X69</f>
        <v>0</v>
      </c>
      <c r="AA69" s="603"/>
      <c r="AB69" s="647">
        <f t="shared" si="106"/>
        <v>0</v>
      </c>
      <c r="AC69" s="607"/>
      <c r="AD69" s="646"/>
      <c r="AE69" s="608">
        <f>AD69-AC69</f>
        <v>0</v>
      </c>
      <c r="AF69" s="603"/>
      <c r="AG69" s="647">
        <f t="shared" si="107"/>
        <v>0</v>
      </c>
      <c r="AH69" s="607"/>
      <c r="AI69" s="646"/>
      <c r="AJ69" s="608">
        <f>AI69-AH69</f>
        <v>0</v>
      </c>
      <c r="AK69" s="603"/>
      <c r="AL69" s="647">
        <f t="shared" si="108"/>
        <v>0</v>
      </c>
      <c r="AM69" s="607"/>
      <c r="AN69" s="646"/>
      <c r="AO69" s="608">
        <f>AN69-AM69</f>
        <v>0</v>
      </c>
      <c r="AP69" s="603"/>
      <c r="AQ69" s="647">
        <f t="shared" si="109"/>
        <v>0</v>
      </c>
      <c r="AR69" s="609"/>
      <c r="AS69" s="610">
        <f>W69+R69+M69+AB69+AL69+AQ69+AG69</f>
        <v>0</v>
      </c>
      <c r="AT69" s="610">
        <f t="shared" si="110"/>
        <v>0</v>
      </c>
      <c r="AU69" s="608">
        <f t="shared" si="111"/>
        <v>0</v>
      </c>
      <c r="AV69" s="608">
        <f t="shared" si="112"/>
        <v>0</v>
      </c>
      <c r="BC69" s="6"/>
      <c r="BD69" s="6"/>
      <c r="BE69" s="6"/>
    </row>
    <row r="70" spans="1:57" ht="24" customHeight="1">
      <c r="A70" s="36">
        <f t="shared" si="99"/>
        <v>0</v>
      </c>
      <c r="B70" s="814"/>
      <c r="C70" s="602"/>
      <c r="D70" s="602"/>
      <c r="E70" s="603"/>
      <c r="F70" s="645"/>
      <c r="G70" s="605">
        <f t="shared" si="100"/>
        <v>0</v>
      </c>
      <c r="H70" s="606">
        <f t="shared" si="101"/>
        <v>2</v>
      </c>
      <c r="I70" s="607"/>
      <c r="J70" s="607"/>
      <c r="K70" s="608">
        <f t="shared" si="102"/>
        <v>0</v>
      </c>
      <c r="L70" s="603"/>
      <c r="M70" s="608">
        <f t="shared" si="103"/>
        <v>0</v>
      </c>
      <c r="N70" s="607"/>
      <c r="O70" s="607"/>
      <c r="P70" s="608">
        <f>O70-N70</f>
        <v>0</v>
      </c>
      <c r="Q70" s="603"/>
      <c r="R70" s="608">
        <f t="shared" si="104"/>
        <v>0</v>
      </c>
      <c r="S70" s="649"/>
      <c r="T70" s="646"/>
      <c r="U70" s="608">
        <f>T70-S70</f>
        <v>0</v>
      </c>
      <c r="V70" s="603"/>
      <c r="W70" s="647">
        <f t="shared" si="105"/>
        <v>0</v>
      </c>
      <c r="X70" s="649"/>
      <c r="Y70" s="646"/>
      <c r="Z70" s="608">
        <f>Y70-X70</f>
        <v>0</v>
      </c>
      <c r="AA70" s="603"/>
      <c r="AB70" s="647">
        <f t="shared" si="106"/>
        <v>0</v>
      </c>
      <c r="AC70" s="649"/>
      <c r="AD70" s="646"/>
      <c r="AE70" s="608">
        <f>AD70-AC70</f>
        <v>0</v>
      </c>
      <c r="AF70" s="603"/>
      <c r="AG70" s="647">
        <f t="shared" si="107"/>
        <v>0</v>
      </c>
      <c r="AH70" s="649"/>
      <c r="AI70" s="646"/>
      <c r="AJ70" s="608">
        <f>AI70-AH70</f>
        <v>0</v>
      </c>
      <c r="AK70" s="603"/>
      <c r="AL70" s="647">
        <f t="shared" si="108"/>
        <v>0</v>
      </c>
      <c r="AM70" s="649"/>
      <c r="AN70" s="646"/>
      <c r="AO70" s="608">
        <f>AN70-AM70</f>
        <v>0</v>
      </c>
      <c r="AP70" s="603"/>
      <c r="AQ70" s="647">
        <f t="shared" si="109"/>
        <v>0</v>
      </c>
      <c r="AR70" s="609"/>
      <c r="AS70" s="610">
        <f>W70+R70+M70+AB70+AL70+AQ70</f>
        <v>0</v>
      </c>
      <c r="AT70" s="610">
        <f t="shared" si="110"/>
        <v>0</v>
      </c>
      <c r="AU70" s="608">
        <f t="shared" si="111"/>
        <v>0</v>
      </c>
      <c r="AV70" s="608">
        <f t="shared" si="112"/>
        <v>0</v>
      </c>
      <c r="BC70" s="6"/>
      <c r="BD70" s="6"/>
      <c r="BE70" s="6"/>
    </row>
    <row r="71" spans="1:57" ht="27" customHeight="1">
      <c r="A71" s="28"/>
      <c r="B71" s="814"/>
      <c r="C71" s="612">
        <f>COUNTA(C65:C70)</f>
        <v>0</v>
      </c>
      <c r="D71" s="650"/>
      <c r="E71" s="613">
        <f>SUM(E65:E70)</f>
        <v>0</v>
      </c>
      <c r="F71" s="645"/>
      <c r="G71" s="605"/>
      <c r="H71" s="606"/>
      <c r="I71" s="807" t="s">
        <v>32</v>
      </c>
      <c r="J71" s="808"/>
      <c r="K71" s="808"/>
      <c r="L71" s="809"/>
      <c r="M71" s="615">
        <f>SUM(M65:M70)</f>
        <v>0</v>
      </c>
      <c r="N71" s="807" t="s">
        <v>32</v>
      </c>
      <c r="O71" s="808"/>
      <c r="P71" s="808"/>
      <c r="Q71" s="809"/>
      <c r="R71" s="615">
        <f>SUM(R65:R70)</f>
        <v>0</v>
      </c>
      <c r="S71" s="807" t="s">
        <v>32</v>
      </c>
      <c r="T71" s="808"/>
      <c r="U71" s="808"/>
      <c r="V71" s="809"/>
      <c r="W71" s="616">
        <f>SUM(W65:W70)</f>
        <v>0</v>
      </c>
      <c r="X71" s="807" t="s">
        <v>32</v>
      </c>
      <c r="Y71" s="808"/>
      <c r="Z71" s="808"/>
      <c r="AA71" s="809"/>
      <c r="AB71" s="616">
        <f>SUM(AB65:AB70)</f>
        <v>0</v>
      </c>
      <c r="AC71" s="807" t="s">
        <v>32</v>
      </c>
      <c r="AD71" s="808"/>
      <c r="AE71" s="808"/>
      <c r="AF71" s="809"/>
      <c r="AG71" s="616">
        <f>SUM(AG65:AG70)</f>
        <v>0</v>
      </c>
      <c r="AH71" s="807" t="s">
        <v>32</v>
      </c>
      <c r="AI71" s="808"/>
      <c r="AJ71" s="808"/>
      <c r="AK71" s="809"/>
      <c r="AL71" s="616">
        <f>SUM(AL65:AL70)</f>
        <v>0</v>
      </c>
      <c r="AM71" s="807" t="s">
        <v>32</v>
      </c>
      <c r="AN71" s="808"/>
      <c r="AO71" s="808"/>
      <c r="AP71" s="809"/>
      <c r="AQ71" s="616">
        <f>SUM(AQ65:AQ70)</f>
        <v>0</v>
      </c>
      <c r="AR71" s="651"/>
      <c r="AS71" s="617">
        <f>SUM(AS65:AS70)</f>
        <v>0</v>
      </c>
      <c r="AT71" s="617">
        <f>SUM(AT65:AT70)</f>
        <v>0</v>
      </c>
      <c r="AU71" s="615">
        <f>SUM(AU65:AU70)</f>
        <v>0</v>
      </c>
      <c r="AV71" s="615">
        <f>SUM(AV65:AV70)</f>
        <v>0</v>
      </c>
      <c r="AZ71" s="52"/>
      <c r="BC71" s="6"/>
      <c r="BD71" s="6"/>
      <c r="BE71" s="6"/>
    </row>
    <row r="72" spans="1:57" ht="39.75" customHeight="1" thickBot="1">
      <c r="B72" s="836" t="s">
        <v>51</v>
      </c>
      <c r="C72" s="837"/>
      <c r="D72" s="65">
        <f>C71+C62+C53+C44+C35+C26</f>
        <v>0</v>
      </c>
      <c r="BC72" s="6"/>
      <c r="BD72" s="6"/>
      <c r="BE72" s="6"/>
    </row>
    <row r="73" spans="1:57" ht="38.25" customHeight="1" thickBot="1">
      <c r="I73" s="67"/>
      <c r="J73" s="68"/>
      <c r="K73" s="68"/>
      <c r="L73" s="1"/>
      <c r="AV73" s="842"/>
      <c r="AW73" s="842"/>
      <c r="AX73" s="842"/>
      <c r="AY73" s="842"/>
      <c r="AZ73" s="842"/>
      <c r="BA73" s="69">
        <f>AV26+AV35+AV44+AV53+AV62+AV71</f>
        <v>0</v>
      </c>
      <c r="BC73" s="6"/>
      <c r="BD73" s="6"/>
      <c r="BE73" s="6"/>
    </row>
    <row r="74" spans="1:57" ht="37.5" customHeight="1" thickTop="1" thickBot="1">
      <c r="B74" s="824" t="s">
        <v>358</v>
      </c>
      <c r="C74" s="825"/>
      <c r="D74" s="825"/>
      <c r="E74" s="825"/>
      <c r="F74" s="70">
        <f>E71+E62+E53+E44+E35+E26</f>
        <v>0</v>
      </c>
      <c r="I74" s="826" t="s">
        <v>44</v>
      </c>
      <c r="J74" s="827"/>
      <c r="K74" s="828"/>
      <c r="L74" s="238" t="e">
        <f>BA73/F74</f>
        <v>#DIV/0!</v>
      </c>
      <c r="M74" s="829" t="s">
        <v>119</v>
      </c>
      <c r="N74" s="830"/>
      <c r="O74" s="833" t="str">
        <f>'Etat annuel des Présences'!D4</f>
        <v/>
      </c>
      <c r="P74" s="834"/>
      <c r="Q74" s="834"/>
      <c r="R74" s="834"/>
      <c r="S74" s="834"/>
      <c r="T74" s="835"/>
      <c r="U74" s="831" t="s">
        <v>120</v>
      </c>
      <c r="V74" s="832"/>
      <c r="W74" s="833" t="str">
        <f>'Etat annuel des Présences'!D16</f>
        <v/>
      </c>
      <c r="X74" s="843"/>
      <c r="Y74" s="843"/>
      <c r="Z74" s="843"/>
      <c r="AA74" s="843"/>
      <c r="AB74" s="844"/>
      <c r="AC74" s="1"/>
      <c r="AD74" s="1"/>
      <c r="AE74" s="1"/>
      <c r="AF74" s="1"/>
      <c r="AG74" s="1"/>
      <c r="AH74" s="1"/>
      <c r="AI74" s="1"/>
      <c r="AJ74" s="1"/>
      <c r="AK74" s="1"/>
      <c r="AL74" s="1"/>
      <c r="AM74" s="1"/>
      <c r="AN74" s="1"/>
      <c r="AO74" s="1"/>
      <c r="AP74" s="1"/>
      <c r="AQ74" s="1"/>
      <c r="AR74" s="1"/>
      <c r="AS74" s="1"/>
      <c r="AT74" s="1"/>
      <c r="AU74" s="1"/>
      <c r="AV74" s="1"/>
      <c r="BC74" s="6"/>
      <c r="BD74" s="6"/>
      <c r="BE74" s="6"/>
    </row>
    <row r="75" spans="1:57" ht="48" customHeight="1" thickBot="1">
      <c r="E75" s="71"/>
      <c r="F75" s="71"/>
      <c r="W75" s="1"/>
      <c r="X75" s="1"/>
      <c r="Y75" s="1"/>
      <c r="Z75" s="1"/>
      <c r="AA75" s="1"/>
      <c r="AB75" s="1"/>
      <c r="AC75" s="1"/>
      <c r="AD75" s="1"/>
      <c r="AE75" s="1"/>
      <c r="AF75" s="1"/>
      <c r="AG75" s="1"/>
      <c r="AH75" s="1"/>
      <c r="AI75" s="1"/>
      <c r="AJ75" s="1"/>
      <c r="AK75" s="1"/>
      <c r="AL75" s="1"/>
      <c r="AM75" s="1"/>
      <c r="AN75" s="1"/>
      <c r="AO75" s="1"/>
      <c r="AP75" s="1"/>
      <c r="AQ75" s="1"/>
      <c r="AR75" s="1"/>
      <c r="AS75" s="1"/>
      <c r="AT75" s="1"/>
      <c r="AV75" s="841"/>
      <c r="AW75" s="841"/>
      <c r="AX75" s="841"/>
      <c r="AY75" s="841"/>
      <c r="AZ75" s="841"/>
      <c r="BA75" s="72">
        <f>BC50</f>
        <v>0</v>
      </c>
      <c r="BC75" s="6"/>
      <c r="BD75" s="6"/>
      <c r="BE75" s="6"/>
    </row>
    <row r="76" spans="1:57" ht="36.75" customHeight="1">
      <c r="E76" s="71"/>
      <c r="F76" s="71"/>
      <c r="W76" s="1"/>
      <c r="X76" s="1"/>
      <c r="Y76" s="1"/>
      <c r="Z76" s="1"/>
      <c r="AA76" s="1"/>
      <c r="AB76" s="1"/>
      <c r="AC76" s="1"/>
      <c r="AD76" s="1"/>
      <c r="AE76" s="1"/>
      <c r="AF76" s="1"/>
      <c r="AG76" s="1"/>
      <c r="AH76" s="1"/>
      <c r="AI76" s="1"/>
      <c r="AJ76" s="1"/>
      <c r="AK76" s="1"/>
      <c r="AL76" s="1"/>
      <c r="AM76" s="1"/>
      <c r="AN76" s="1"/>
      <c r="AO76" s="1"/>
      <c r="AP76" s="1"/>
      <c r="AQ76" s="1"/>
      <c r="AR76" s="1"/>
      <c r="AS76" s="1"/>
      <c r="AT76" s="73"/>
      <c r="AU76" s="74"/>
      <c r="AV76" s="74"/>
    </row>
    <row r="77" spans="1:57" ht="15">
      <c r="E77" s="75"/>
      <c r="F77" s="75"/>
      <c r="K77" s="76"/>
      <c r="AU77" s="52"/>
    </row>
    <row r="78" spans="1:57" ht="15">
      <c r="D78" s="5"/>
      <c r="M78" s="75"/>
    </row>
    <row r="79" spans="1:57" ht="12.75" customHeight="1">
      <c r="D79" s="5"/>
    </row>
    <row r="80" spans="1:57">
      <c r="D80" s="56"/>
    </row>
    <row r="81" spans="4:12">
      <c r="D81" s="5"/>
    </row>
    <row r="82" spans="4:12">
      <c r="D82" s="5"/>
    </row>
    <row r="83" spans="4:12" ht="15">
      <c r="D83" s="5"/>
      <c r="J83" s="3"/>
      <c r="K83" s="3"/>
      <c r="L83" s="3"/>
    </row>
    <row r="84" spans="4:12" ht="15">
      <c r="D84" s="5"/>
      <c r="J84" s="3"/>
      <c r="K84" s="3"/>
      <c r="L84" s="3"/>
    </row>
    <row r="85" spans="4:12">
      <c r="D85" s="5"/>
    </row>
  </sheetData>
  <sheetProtection password="CF70" sheet="1" objects="1" scenarios="1"/>
  <mergeCells count="114">
    <mergeCell ref="I11:M11"/>
    <mergeCell ref="N11:R11"/>
    <mergeCell ref="C12:D12"/>
    <mergeCell ref="C18:E18"/>
    <mergeCell ref="I18:M18"/>
    <mergeCell ref="N18:R18"/>
    <mergeCell ref="AM18:AQ18"/>
    <mergeCell ref="AS18:AV18"/>
    <mergeCell ref="C19:D19"/>
    <mergeCell ref="AY19:AZ20"/>
    <mergeCell ref="S18:W18"/>
    <mergeCell ref="X18:AB18"/>
    <mergeCell ref="AC18:AG18"/>
    <mergeCell ref="AH18:AL18"/>
    <mergeCell ref="X26:AA26"/>
    <mergeCell ref="AC26:AF26"/>
    <mergeCell ref="AH26:AK26"/>
    <mergeCell ref="AM26:AP26"/>
    <mergeCell ref="B20:B26"/>
    <mergeCell ref="I26:L26"/>
    <mergeCell ref="N26:Q26"/>
    <mergeCell ref="S26:V26"/>
    <mergeCell ref="AC27:AD27"/>
    <mergeCell ref="AH27:AI27"/>
    <mergeCell ref="AM27:AN27"/>
    <mergeCell ref="C28:D28"/>
    <mergeCell ref="I27:J27"/>
    <mergeCell ref="N27:O27"/>
    <mergeCell ref="S27:T27"/>
    <mergeCell ref="X27:Y27"/>
    <mergeCell ref="AY28:AZ29"/>
    <mergeCell ref="B29:B35"/>
    <mergeCell ref="I35:L35"/>
    <mergeCell ref="N35:Q35"/>
    <mergeCell ref="S35:V35"/>
    <mergeCell ref="X35:AA35"/>
    <mergeCell ref="AC35:AF35"/>
    <mergeCell ref="AH35:AK35"/>
    <mergeCell ref="AM35:AP35"/>
    <mergeCell ref="AC36:AD36"/>
    <mergeCell ref="AH36:AI36"/>
    <mergeCell ref="AM36:AN36"/>
    <mergeCell ref="C37:D37"/>
    <mergeCell ref="I36:J36"/>
    <mergeCell ref="N36:O36"/>
    <mergeCell ref="S36:T36"/>
    <mergeCell ref="X36:Y36"/>
    <mergeCell ref="B38:B44"/>
    <mergeCell ref="C46:D46"/>
    <mergeCell ref="AY37:AZ38"/>
    <mergeCell ref="BC37:BE39"/>
    <mergeCell ref="AY46:AZ47"/>
    <mergeCell ref="B47:B53"/>
    <mergeCell ref="BC50:BE50"/>
    <mergeCell ref="I53:L53"/>
    <mergeCell ref="N53:Q53"/>
    <mergeCell ref="S53:V53"/>
    <mergeCell ref="X53:AA53"/>
    <mergeCell ref="AC53:AF53"/>
    <mergeCell ref="AH53:AK53"/>
    <mergeCell ref="AM53:AP53"/>
    <mergeCell ref="BC40:BE45"/>
    <mergeCell ref="I44:L44"/>
    <mergeCell ref="N44:Q44"/>
    <mergeCell ref="I45:J45"/>
    <mergeCell ref="N45:O45"/>
    <mergeCell ref="S45:T45"/>
    <mergeCell ref="X45:Y45"/>
    <mergeCell ref="AC45:AD45"/>
    <mergeCell ref="AH45:AI45"/>
    <mergeCell ref="AM45:AN45"/>
    <mergeCell ref="AC54:AD54"/>
    <mergeCell ref="AH54:AI54"/>
    <mergeCell ref="AM54:AN54"/>
    <mergeCell ref="C55:D55"/>
    <mergeCell ref="I54:J54"/>
    <mergeCell ref="N54:O54"/>
    <mergeCell ref="S54:T54"/>
    <mergeCell ref="X54:Y54"/>
    <mergeCell ref="AY55:AZ56"/>
    <mergeCell ref="B56:B62"/>
    <mergeCell ref="I62:L62"/>
    <mergeCell ref="N62:Q62"/>
    <mergeCell ref="S62:V62"/>
    <mergeCell ref="X62:AA62"/>
    <mergeCell ref="AC62:AF62"/>
    <mergeCell ref="AH62:AK62"/>
    <mergeCell ref="AM62:AP62"/>
    <mergeCell ref="AC63:AD63"/>
    <mergeCell ref="AH63:AI63"/>
    <mergeCell ref="AM63:AN63"/>
    <mergeCell ref="C64:D64"/>
    <mergeCell ref="I63:J63"/>
    <mergeCell ref="N63:O63"/>
    <mergeCell ref="S63:T63"/>
    <mergeCell ref="X63:Y63"/>
    <mergeCell ref="AY64:AZ65"/>
    <mergeCell ref="B65:B71"/>
    <mergeCell ref="I71:L71"/>
    <mergeCell ref="N71:Q71"/>
    <mergeCell ref="S71:V71"/>
    <mergeCell ref="X71:AA71"/>
    <mergeCell ref="AC71:AF71"/>
    <mergeCell ref="AH71:AK71"/>
    <mergeCell ref="AM71:AP71"/>
    <mergeCell ref="AV75:AZ75"/>
    <mergeCell ref="B72:C72"/>
    <mergeCell ref="AV73:AZ73"/>
    <mergeCell ref="B74:E74"/>
    <mergeCell ref="I74:K74"/>
    <mergeCell ref="M74:N74"/>
    <mergeCell ref="O74:T74"/>
    <mergeCell ref="U74:V74"/>
    <mergeCell ref="W74:AB74"/>
  </mergeCells>
  <conditionalFormatting sqref="H20:H25 H29:H34 H38:H45 H47:H52 H56:H61 H65:H71">
    <cfRule type="cellIs" dxfId="3" priority="1" stopIfTrue="1" operator="equal">
      <formula>0</formula>
    </cfRule>
  </conditionalFormatting>
  <pageMargins left="0.18" right="0.18" top="0.984251969" bottom="0.984251969" header="0.4921259845" footer="0.4921259845"/>
  <pageSetup paperSize="9" scale="22" orientation="landscape" r:id="rId1"/>
  <headerFooter alignWithMargins="0">
    <oddFooter>&amp;LCaf de l'Aisne - Action Sociale&amp;R&amp;F - &amp;A</oddFooter>
  </headerFooter>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dimension ref="A1:BF85"/>
  <sheetViews>
    <sheetView topLeftCell="B16" zoomScale="75" zoomScaleNormal="75" workbookViewId="0">
      <selection activeCell="T58" sqref="T58"/>
    </sheetView>
  </sheetViews>
  <sheetFormatPr baseColWidth="10" defaultRowHeight="12.75"/>
  <cols>
    <col min="1" max="1" width="4.5703125" style="2" hidden="1" customWidth="1"/>
    <col min="2" max="2" width="9.5703125" style="6" customWidth="1"/>
    <col min="3" max="3" width="13.5703125" style="2" customWidth="1"/>
    <col min="4" max="4" width="13.7109375" style="2" customWidth="1"/>
    <col min="5" max="5" width="11.85546875" style="2" customWidth="1"/>
    <col min="6" max="6" width="7" style="2" customWidth="1"/>
    <col min="7" max="7" width="8.85546875" style="2" hidden="1" customWidth="1"/>
    <col min="8" max="8" width="10.140625" style="66" hidden="1" customWidth="1"/>
    <col min="9" max="10" width="11.7109375" style="2" customWidth="1"/>
    <col min="11" max="11" width="13.7109375" style="2" customWidth="1"/>
    <col min="12" max="12" width="11.140625" style="2" customWidth="1"/>
    <col min="13" max="15" width="11.7109375" style="2" customWidth="1"/>
    <col min="16" max="16" width="13.5703125" style="2" customWidth="1"/>
    <col min="17" max="17" width="11.140625" style="2" customWidth="1"/>
    <col min="18" max="20" width="11.7109375" style="2" customWidth="1"/>
    <col min="21" max="21" width="13.7109375" style="2" customWidth="1"/>
    <col min="22" max="22" width="11.5703125" style="2" customWidth="1"/>
    <col min="23" max="25" width="11.7109375" style="2" customWidth="1"/>
    <col min="26" max="26" width="13.7109375" style="2" customWidth="1"/>
    <col min="27" max="27" width="11.28515625" style="2" customWidth="1"/>
    <col min="28" max="30" width="11.7109375" style="2" customWidth="1"/>
    <col min="31" max="31" width="13.7109375" style="2" customWidth="1"/>
    <col min="32" max="32" width="11.140625" style="2" customWidth="1"/>
    <col min="33" max="35" width="11.7109375" style="2" customWidth="1"/>
    <col min="36" max="36" width="13.7109375" style="2" customWidth="1"/>
    <col min="37" max="37" width="11.140625" style="2" customWidth="1"/>
    <col min="38" max="40" width="11.7109375" style="2" customWidth="1"/>
    <col min="41" max="41" width="13.7109375" style="2" customWidth="1"/>
    <col min="42" max="42" width="12" style="2" customWidth="1"/>
    <col min="43" max="43" width="13.7109375" style="2" customWidth="1"/>
    <col min="44" max="44" width="1.28515625" style="2" customWidth="1"/>
    <col min="45" max="45" width="13.7109375" style="2" customWidth="1"/>
    <col min="46" max="46" width="15.28515625" style="2" customWidth="1"/>
    <col min="47" max="48" width="13.7109375" style="2" customWidth="1"/>
    <col min="49" max="49" width="12.7109375" style="2" customWidth="1"/>
    <col min="50" max="50" width="12.140625" style="2" customWidth="1"/>
    <col min="51" max="51" width="9.7109375" style="2" customWidth="1"/>
    <col min="52" max="52" width="2.42578125" style="2" customWidth="1"/>
    <col min="53" max="53" width="13.7109375" style="2" customWidth="1"/>
    <col min="54" max="54" width="5.5703125" style="2" customWidth="1"/>
    <col min="55" max="55" width="8" style="2" customWidth="1"/>
    <col min="56" max="56" width="9.7109375" style="2" customWidth="1"/>
    <col min="57" max="57" width="8.5703125" style="2" customWidth="1"/>
    <col min="58" max="16384" width="11.42578125" style="2"/>
  </cols>
  <sheetData>
    <row r="1" spans="1:57">
      <c r="A1" s="28"/>
      <c r="C1" s="4"/>
      <c r="D1" s="4"/>
      <c r="E1" s="4"/>
      <c r="F1" s="4"/>
      <c r="G1" s="4"/>
      <c r="H1" s="29"/>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6"/>
      <c r="BD1" s="6"/>
      <c r="BE1" s="6"/>
    </row>
    <row r="2" spans="1:57">
      <c r="A2" s="28"/>
      <c r="C2" s="4"/>
      <c r="D2" s="4"/>
      <c r="E2" s="4"/>
      <c r="F2" s="4"/>
      <c r="G2" s="4"/>
      <c r="H2" s="29"/>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6"/>
      <c r="BD2" s="6"/>
      <c r="BE2" s="6"/>
    </row>
    <row r="3" spans="1:57">
      <c r="A3" s="28"/>
      <c r="C3" s="4"/>
      <c r="D3" s="4"/>
      <c r="E3" s="4"/>
      <c r="F3" s="4"/>
      <c r="G3" s="4"/>
      <c r="H3" s="30"/>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6"/>
      <c r="BD3" s="6"/>
      <c r="BE3" s="6"/>
    </row>
    <row r="4" spans="1:57" ht="36.75" customHeight="1">
      <c r="A4" s="28"/>
      <c r="C4" s="4"/>
      <c r="D4" s="4"/>
      <c r="E4" s="4"/>
      <c r="F4" s="4"/>
      <c r="G4" s="4"/>
      <c r="H4" s="30"/>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6"/>
      <c r="BD4" s="6"/>
      <c r="BE4" s="6"/>
    </row>
    <row r="5" spans="1:57">
      <c r="A5" s="28"/>
      <c r="C5" s="4"/>
      <c r="D5" s="4"/>
      <c r="E5" s="4"/>
      <c r="F5" s="4"/>
      <c r="G5" s="4"/>
      <c r="H5" s="30"/>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6"/>
      <c r="BD5" s="6"/>
      <c r="BE5" s="6"/>
    </row>
    <row r="6" spans="1:57">
      <c r="A6" s="28"/>
      <c r="C6" s="4"/>
      <c r="D6" s="4"/>
      <c r="E6" s="4"/>
      <c r="F6" s="4"/>
      <c r="G6" s="31"/>
      <c r="H6" s="31"/>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6"/>
      <c r="BD6" s="6"/>
      <c r="BE6" s="6"/>
    </row>
    <row r="7" spans="1:57">
      <c r="A7" s="28"/>
      <c r="C7" s="4"/>
      <c r="D7" s="4"/>
      <c r="E7" s="4"/>
      <c r="F7" s="4"/>
      <c r="G7" s="31"/>
      <c r="H7" s="31"/>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6"/>
      <c r="BD7" s="6"/>
      <c r="BE7" s="6"/>
    </row>
    <row r="8" spans="1:57">
      <c r="A8" s="28"/>
      <c r="C8" s="4"/>
      <c r="D8" s="4"/>
      <c r="E8" s="4"/>
      <c r="F8" s="4"/>
      <c r="G8" s="32"/>
      <c r="H8" s="32"/>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6"/>
      <c r="BD8" s="6"/>
      <c r="BE8" s="6"/>
    </row>
    <row r="9" spans="1:57">
      <c r="A9" s="28"/>
      <c r="C9" s="4"/>
      <c r="D9" s="4"/>
      <c r="E9" s="4"/>
      <c r="F9" s="4"/>
      <c r="G9" s="32"/>
      <c r="H9" s="32"/>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6"/>
      <c r="BD9" s="6"/>
      <c r="BE9" s="6"/>
    </row>
    <row r="10" spans="1:57">
      <c r="A10" s="28"/>
      <c r="C10" s="4"/>
      <c r="D10" s="4"/>
      <c r="E10" s="4"/>
      <c r="F10" s="4"/>
      <c r="G10" s="31"/>
      <c r="H10" s="31"/>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6"/>
      <c r="BD10" s="6"/>
      <c r="BE10" s="6"/>
    </row>
    <row r="11" spans="1:57" ht="15">
      <c r="A11" s="28"/>
      <c r="C11" s="31"/>
      <c r="D11" s="31"/>
      <c r="E11" s="31"/>
      <c r="F11" s="31"/>
      <c r="G11" s="4"/>
      <c r="H11" s="30"/>
      <c r="I11" s="800" t="s">
        <v>106</v>
      </c>
      <c r="J11" s="800"/>
      <c r="K11" s="800"/>
      <c r="L11" s="800"/>
      <c r="M11" s="800"/>
      <c r="N11" s="800" t="s">
        <v>114</v>
      </c>
      <c r="O11" s="800"/>
      <c r="P11" s="800"/>
      <c r="Q11" s="800"/>
      <c r="R11" s="80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6"/>
      <c r="BD11" s="6"/>
      <c r="BE11" s="6"/>
    </row>
    <row r="12" spans="1:57" ht="45">
      <c r="A12" s="28"/>
      <c r="C12" s="817" t="s">
        <v>49</v>
      </c>
      <c r="D12" s="818"/>
      <c r="E12" s="19" t="s">
        <v>131</v>
      </c>
      <c r="F12" s="31"/>
      <c r="G12" s="4"/>
      <c r="H12" s="30"/>
      <c r="I12" s="12" t="s">
        <v>41</v>
      </c>
      <c r="J12" s="12" t="s">
        <v>42</v>
      </c>
      <c r="K12" s="13" t="s">
        <v>43</v>
      </c>
      <c r="L12" s="14" t="s">
        <v>46</v>
      </c>
      <c r="M12" s="15" t="s">
        <v>47</v>
      </c>
      <c r="N12" s="12" t="s">
        <v>41</v>
      </c>
      <c r="O12" s="12" t="s">
        <v>42</v>
      </c>
      <c r="P12" s="13" t="s">
        <v>43</v>
      </c>
      <c r="Q12" s="14" t="s">
        <v>46</v>
      </c>
      <c r="R12" s="15" t="s">
        <v>47</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6"/>
      <c r="BD12" s="6"/>
      <c r="BE12" s="6"/>
    </row>
    <row r="13" spans="1:57" ht="15.75">
      <c r="A13" s="28"/>
      <c r="C13" s="33">
        <v>40544</v>
      </c>
      <c r="D13" s="33">
        <v>40632</v>
      </c>
      <c r="E13" s="34">
        <v>12</v>
      </c>
      <c r="F13" s="32"/>
      <c r="G13" s="4"/>
      <c r="H13" s="35"/>
      <c r="I13" s="16">
        <v>0.35416666666666669</v>
      </c>
      <c r="J13" s="16">
        <v>0.5</v>
      </c>
      <c r="K13" s="17">
        <v>0.14583333333333331</v>
      </c>
      <c r="L13" s="18">
        <v>20</v>
      </c>
      <c r="M13" s="17">
        <v>2.9166666666666661</v>
      </c>
      <c r="N13" s="16">
        <v>0.5</v>
      </c>
      <c r="O13" s="16">
        <v>0.77083333333333337</v>
      </c>
      <c r="P13" s="17">
        <v>0.27083333333333337</v>
      </c>
      <c r="Q13" s="18">
        <v>15</v>
      </c>
      <c r="R13" s="17">
        <v>4.0625</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6"/>
      <c r="BD13" s="6"/>
      <c r="BE13" s="6"/>
    </row>
    <row r="14" spans="1:57" ht="15.75">
      <c r="A14" s="28"/>
      <c r="C14" s="33">
        <v>40634</v>
      </c>
      <c r="D14" s="33">
        <v>40724</v>
      </c>
      <c r="E14" s="34">
        <v>16</v>
      </c>
      <c r="F14" s="32"/>
      <c r="G14" s="4"/>
      <c r="H14" s="30"/>
      <c r="I14" s="16">
        <v>0.35416666666666669</v>
      </c>
      <c r="J14" s="16">
        <v>0.5</v>
      </c>
      <c r="K14" s="17">
        <v>0.14583333333333331</v>
      </c>
      <c r="L14" s="18">
        <v>18</v>
      </c>
      <c r="M14" s="17">
        <v>2.625</v>
      </c>
      <c r="N14" s="16">
        <v>0.5</v>
      </c>
      <c r="O14" s="16">
        <v>0.77083333333333337</v>
      </c>
      <c r="P14" s="17">
        <v>0.27083333333333337</v>
      </c>
      <c r="Q14" s="18">
        <v>13</v>
      </c>
      <c r="R14" s="17">
        <v>3.5208333333333339</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6"/>
      <c r="BD14" s="6"/>
      <c r="BE14" s="6"/>
    </row>
    <row r="15" spans="1:57" ht="18" customHeight="1">
      <c r="A15" s="36"/>
      <c r="B15" s="37"/>
      <c r="C15" s="38"/>
      <c r="D15" s="38"/>
      <c r="E15" s="38"/>
      <c r="F15" s="4"/>
      <c r="G15" s="39"/>
      <c r="H15" s="40"/>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1"/>
      <c r="AZ15" s="4"/>
      <c r="BA15" s="4"/>
      <c r="BB15" s="4"/>
      <c r="BC15" s="6"/>
      <c r="BD15" s="6"/>
      <c r="BE15" s="6"/>
    </row>
    <row r="16" spans="1:57" ht="15.75">
      <c r="A16" s="36"/>
      <c r="B16" s="37"/>
      <c r="C16" s="4"/>
      <c r="D16" s="4"/>
      <c r="E16" s="4"/>
      <c r="F16" s="4"/>
      <c r="G16" s="39"/>
      <c r="H16" s="40"/>
      <c r="I16" s="4"/>
      <c r="J16" s="4"/>
      <c r="K16" s="42"/>
      <c r="L16" s="4"/>
      <c r="M16" s="4"/>
      <c r="N16" s="4"/>
      <c r="O16" s="4"/>
      <c r="P16" s="42"/>
      <c r="Q16" s="4"/>
      <c r="R16" s="4"/>
      <c r="S16" s="4"/>
      <c r="T16" s="4"/>
      <c r="U16" s="42"/>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6"/>
      <c r="BD16" s="6"/>
      <c r="BE16" s="6"/>
    </row>
    <row r="17" spans="1:57" ht="15.75">
      <c r="A17" s="36"/>
      <c r="B17" s="37"/>
      <c r="C17" s="4"/>
      <c r="D17" s="4"/>
      <c r="E17" s="4"/>
      <c r="F17" s="4"/>
      <c r="G17" s="39"/>
      <c r="H17" s="40"/>
      <c r="I17" s="43"/>
      <c r="J17" s="43"/>
      <c r="K17" s="42"/>
      <c r="L17" s="4"/>
      <c r="M17" s="4"/>
      <c r="N17" s="43"/>
      <c r="O17" s="43"/>
      <c r="P17" s="42"/>
      <c r="Q17" s="4"/>
      <c r="R17" s="4"/>
      <c r="S17" s="44"/>
      <c r="T17" s="44"/>
      <c r="U17" s="42"/>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6"/>
      <c r="BD17" s="6"/>
      <c r="BE17" s="6"/>
    </row>
    <row r="18" spans="1:57" ht="40.5" customHeight="1" thickBot="1">
      <c r="A18" s="36"/>
      <c r="B18" s="213" t="s">
        <v>210</v>
      </c>
      <c r="C18" s="820"/>
      <c r="D18" s="820"/>
      <c r="E18" s="820"/>
      <c r="G18" s="45"/>
      <c r="H18" s="46"/>
      <c r="I18" s="789" t="s">
        <v>106</v>
      </c>
      <c r="J18" s="790"/>
      <c r="K18" s="790"/>
      <c r="L18" s="790"/>
      <c r="M18" s="790"/>
      <c r="N18" s="789" t="s">
        <v>107</v>
      </c>
      <c r="O18" s="790"/>
      <c r="P18" s="790"/>
      <c r="Q18" s="790"/>
      <c r="R18" s="790"/>
      <c r="S18" s="789" t="s">
        <v>108</v>
      </c>
      <c r="T18" s="790"/>
      <c r="U18" s="790"/>
      <c r="V18" s="790"/>
      <c r="W18" s="790"/>
      <c r="X18" s="789" t="s">
        <v>109</v>
      </c>
      <c r="Y18" s="790"/>
      <c r="Z18" s="790"/>
      <c r="AA18" s="790"/>
      <c r="AB18" s="790"/>
      <c r="AC18" s="789" t="s">
        <v>110</v>
      </c>
      <c r="AD18" s="790"/>
      <c r="AE18" s="790"/>
      <c r="AF18" s="790"/>
      <c r="AG18" s="790"/>
      <c r="AH18" s="789" t="s">
        <v>111</v>
      </c>
      <c r="AI18" s="790"/>
      <c r="AJ18" s="790"/>
      <c r="AK18" s="790"/>
      <c r="AL18" s="790"/>
      <c r="AM18" s="789" t="s">
        <v>112</v>
      </c>
      <c r="AN18" s="790"/>
      <c r="AO18" s="790"/>
      <c r="AP18" s="790"/>
      <c r="AQ18" s="790"/>
      <c r="AR18" s="47"/>
      <c r="AS18" s="838"/>
      <c r="AT18" s="839"/>
      <c r="AU18" s="839"/>
      <c r="AV18" s="840"/>
      <c r="BC18" s="6"/>
      <c r="BD18" s="6"/>
      <c r="BE18" s="6"/>
    </row>
    <row r="19" spans="1:57" ht="98.25" customHeight="1">
      <c r="A19" s="28"/>
      <c r="C19" s="815" t="s">
        <v>49</v>
      </c>
      <c r="D19" s="816"/>
      <c r="E19" s="11" t="s">
        <v>131</v>
      </c>
      <c r="F19" s="48"/>
      <c r="G19" s="45"/>
      <c r="H19" s="46"/>
      <c r="I19" s="7" t="s">
        <v>41</v>
      </c>
      <c r="J19" s="8" t="s">
        <v>42</v>
      </c>
      <c r="K19" s="9" t="s">
        <v>127</v>
      </c>
      <c r="L19" s="10" t="s">
        <v>46</v>
      </c>
      <c r="M19" s="9" t="s">
        <v>47</v>
      </c>
      <c r="N19" s="7" t="s">
        <v>41</v>
      </c>
      <c r="O19" s="8" t="s">
        <v>42</v>
      </c>
      <c r="P19" s="9" t="s">
        <v>127</v>
      </c>
      <c r="Q19" s="10" t="s">
        <v>46</v>
      </c>
      <c r="R19" s="9" t="s">
        <v>47</v>
      </c>
      <c r="S19" s="7" t="s">
        <v>41</v>
      </c>
      <c r="T19" s="8" t="s">
        <v>42</v>
      </c>
      <c r="U19" s="9" t="s">
        <v>127</v>
      </c>
      <c r="V19" s="10" t="s">
        <v>46</v>
      </c>
      <c r="W19" s="9" t="s">
        <v>47</v>
      </c>
      <c r="X19" s="7" t="s">
        <v>41</v>
      </c>
      <c r="Y19" s="8" t="s">
        <v>42</v>
      </c>
      <c r="Z19" s="9" t="s">
        <v>127</v>
      </c>
      <c r="AA19" s="10" t="s">
        <v>46</v>
      </c>
      <c r="AB19" s="9" t="s">
        <v>47</v>
      </c>
      <c r="AC19" s="7" t="s">
        <v>41</v>
      </c>
      <c r="AD19" s="8" t="s">
        <v>42</v>
      </c>
      <c r="AE19" s="9" t="s">
        <v>127</v>
      </c>
      <c r="AF19" s="10" t="s">
        <v>46</v>
      </c>
      <c r="AG19" s="9" t="s">
        <v>47</v>
      </c>
      <c r="AH19" s="7" t="s">
        <v>41</v>
      </c>
      <c r="AI19" s="8" t="s">
        <v>42</v>
      </c>
      <c r="AJ19" s="9" t="s">
        <v>127</v>
      </c>
      <c r="AK19" s="10" t="s">
        <v>46</v>
      </c>
      <c r="AL19" s="9" t="s">
        <v>47</v>
      </c>
      <c r="AM19" s="7" t="s">
        <v>41</v>
      </c>
      <c r="AN19" s="8" t="s">
        <v>42</v>
      </c>
      <c r="AO19" s="9" t="s">
        <v>127</v>
      </c>
      <c r="AP19" s="10" t="s">
        <v>46</v>
      </c>
      <c r="AQ19" s="9" t="s">
        <v>47</v>
      </c>
      <c r="AR19" s="49"/>
      <c r="AS19" s="20" t="s">
        <v>71</v>
      </c>
      <c r="AT19" s="20" t="s">
        <v>128</v>
      </c>
      <c r="AU19" s="21" t="s">
        <v>129</v>
      </c>
      <c r="AV19" s="21" t="s">
        <v>130</v>
      </c>
      <c r="AY19" s="801">
        <f>AT26</f>
        <v>0</v>
      </c>
      <c r="AZ19" s="802"/>
      <c r="BC19" s="6"/>
      <c r="BD19" s="6"/>
      <c r="BE19" s="6"/>
    </row>
    <row r="20" spans="1:57" ht="24" customHeight="1" thickBot="1">
      <c r="A20" s="36">
        <f t="shared" ref="A20:A25" si="0">IF(D20="",0,1)</f>
        <v>0</v>
      </c>
      <c r="B20" s="814" t="s">
        <v>132</v>
      </c>
      <c r="C20" s="602"/>
      <c r="D20" s="602"/>
      <c r="E20" s="603"/>
      <c r="F20" s="604"/>
      <c r="G20" s="605">
        <f t="shared" ref="G20:G25" si="1">IF(J20="",0,1)</f>
        <v>0</v>
      </c>
      <c r="H20" s="606">
        <f t="shared" ref="H20:H25" si="2">IF(A20+G20=1,0,2)</f>
        <v>2</v>
      </c>
      <c r="I20" s="607"/>
      <c r="J20" s="607"/>
      <c r="K20" s="608">
        <f t="shared" ref="K20:K25" si="3">J20-I20</f>
        <v>0</v>
      </c>
      <c r="L20" s="603"/>
      <c r="M20" s="608">
        <f t="shared" ref="M20:M25" si="4">L20*K20</f>
        <v>0</v>
      </c>
      <c r="N20" s="607"/>
      <c r="O20" s="607"/>
      <c r="P20" s="608">
        <f t="shared" ref="P20:P25" si="5">O20-N20</f>
        <v>0</v>
      </c>
      <c r="Q20" s="603"/>
      <c r="R20" s="608">
        <f t="shared" ref="R20:R25" si="6">Q20*P20</f>
        <v>0</v>
      </c>
      <c r="S20" s="607"/>
      <c r="T20" s="607"/>
      <c r="U20" s="608">
        <f t="shared" ref="U20:U25" si="7">T20-S20</f>
        <v>0</v>
      </c>
      <c r="V20" s="603"/>
      <c r="W20" s="608">
        <f t="shared" ref="W20:W25" si="8">V20*U20</f>
        <v>0</v>
      </c>
      <c r="X20" s="607"/>
      <c r="Y20" s="607"/>
      <c r="Z20" s="608">
        <f t="shared" ref="Z20:Z25" si="9">Y20-X20</f>
        <v>0</v>
      </c>
      <c r="AA20" s="603"/>
      <c r="AB20" s="608">
        <f t="shared" ref="AB20:AB25" si="10">AA20*Z20</f>
        <v>0</v>
      </c>
      <c r="AC20" s="607"/>
      <c r="AD20" s="607"/>
      <c r="AE20" s="608">
        <f t="shared" ref="AE20:AE25" si="11">AD20-AC20</f>
        <v>0</v>
      </c>
      <c r="AF20" s="603"/>
      <c r="AG20" s="608">
        <f t="shared" ref="AG20:AG25" si="12">AF20*AE20</f>
        <v>0</v>
      </c>
      <c r="AH20" s="607"/>
      <c r="AI20" s="607"/>
      <c r="AJ20" s="608">
        <f t="shared" ref="AJ20:AJ25" si="13">AI20-AH20</f>
        <v>0</v>
      </c>
      <c r="AK20" s="603"/>
      <c r="AL20" s="608">
        <f t="shared" ref="AL20:AL25" si="14">AK20*AJ20</f>
        <v>0</v>
      </c>
      <c r="AM20" s="607"/>
      <c r="AN20" s="607"/>
      <c r="AO20" s="608">
        <f t="shared" ref="AO20:AO25" si="15">AN20-AM20</f>
        <v>0</v>
      </c>
      <c r="AP20" s="603"/>
      <c r="AQ20" s="608">
        <f t="shared" ref="AQ20:AQ25" si="16">AP20*AO20</f>
        <v>0</v>
      </c>
      <c r="AR20" s="609"/>
      <c r="AS20" s="610">
        <f>W20+R20+M20+AB20+AL20+AQ20+AG20</f>
        <v>0</v>
      </c>
      <c r="AT20" s="610">
        <f t="shared" ref="AT20:AT25" si="17">AS20*E20</f>
        <v>0</v>
      </c>
      <c r="AU20" s="608">
        <f t="shared" ref="AU20:AU25" si="18">P20+U20+K20+AE20+AJ20+AO20+Z20</f>
        <v>0</v>
      </c>
      <c r="AV20" s="608">
        <f t="shared" ref="AV20:AV25" si="19">AU20*E20</f>
        <v>0</v>
      </c>
      <c r="AY20" s="803"/>
      <c r="AZ20" s="804"/>
      <c r="BC20" s="6"/>
      <c r="BD20" s="50"/>
      <c r="BE20" s="6"/>
    </row>
    <row r="21" spans="1:57" ht="23.25" customHeight="1">
      <c r="A21" s="36">
        <f t="shared" si="0"/>
        <v>0</v>
      </c>
      <c r="B21" s="814"/>
      <c r="C21" s="602"/>
      <c r="D21" s="602"/>
      <c r="E21" s="603"/>
      <c r="F21" s="604"/>
      <c r="G21" s="605">
        <f t="shared" si="1"/>
        <v>0</v>
      </c>
      <c r="H21" s="606">
        <f t="shared" si="2"/>
        <v>2</v>
      </c>
      <c r="I21" s="607"/>
      <c r="J21" s="607"/>
      <c r="K21" s="608">
        <f t="shared" si="3"/>
        <v>0</v>
      </c>
      <c r="L21" s="603"/>
      <c r="M21" s="608">
        <f t="shared" si="4"/>
        <v>0</v>
      </c>
      <c r="N21" s="607"/>
      <c r="O21" s="607"/>
      <c r="P21" s="608">
        <f t="shared" si="5"/>
        <v>0</v>
      </c>
      <c r="Q21" s="603"/>
      <c r="R21" s="608">
        <f t="shared" si="6"/>
        <v>0</v>
      </c>
      <c r="S21" s="607"/>
      <c r="T21" s="607"/>
      <c r="U21" s="608">
        <f t="shared" si="7"/>
        <v>0</v>
      </c>
      <c r="V21" s="603"/>
      <c r="W21" s="608">
        <f t="shared" si="8"/>
        <v>0</v>
      </c>
      <c r="X21" s="607"/>
      <c r="Y21" s="607"/>
      <c r="Z21" s="608">
        <f t="shared" si="9"/>
        <v>0</v>
      </c>
      <c r="AA21" s="603"/>
      <c r="AB21" s="608">
        <f t="shared" si="10"/>
        <v>0</v>
      </c>
      <c r="AC21" s="607"/>
      <c r="AD21" s="607"/>
      <c r="AE21" s="608">
        <f t="shared" si="11"/>
        <v>0</v>
      </c>
      <c r="AF21" s="603"/>
      <c r="AG21" s="608">
        <f t="shared" si="12"/>
        <v>0</v>
      </c>
      <c r="AH21" s="607"/>
      <c r="AI21" s="607"/>
      <c r="AJ21" s="608">
        <f t="shared" si="13"/>
        <v>0</v>
      </c>
      <c r="AK21" s="603"/>
      <c r="AL21" s="608">
        <f t="shared" si="14"/>
        <v>0</v>
      </c>
      <c r="AM21" s="607"/>
      <c r="AN21" s="607"/>
      <c r="AO21" s="608">
        <f t="shared" si="15"/>
        <v>0</v>
      </c>
      <c r="AP21" s="603"/>
      <c r="AQ21" s="608">
        <f t="shared" si="16"/>
        <v>0</v>
      </c>
      <c r="AR21" s="609"/>
      <c r="AS21" s="610">
        <f>W21+R21+M21+AB21+AL21+AQ21+AG21</f>
        <v>0</v>
      </c>
      <c r="AT21" s="610">
        <f t="shared" si="17"/>
        <v>0</v>
      </c>
      <c r="AU21" s="608">
        <f t="shared" si="18"/>
        <v>0</v>
      </c>
      <c r="AV21" s="608">
        <f t="shared" si="19"/>
        <v>0</v>
      </c>
      <c r="BC21" s="6"/>
      <c r="BD21" s="6"/>
      <c r="BE21" s="6"/>
    </row>
    <row r="22" spans="1:57" ht="24" customHeight="1">
      <c r="A22" s="36">
        <f t="shared" si="0"/>
        <v>0</v>
      </c>
      <c r="B22" s="814"/>
      <c r="C22" s="602"/>
      <c r="D22" s="602"/>
      <c r="E22" s="603"/>
      <c r="F22" s="611"/>
      <c r="G22" s="605">
        <f t="shared" si="1"/>
        <v>0</v>
      </c>
      <c r="H22" s="606">
        <f t="shared" si="2"/>
        <v>2</v>
      </c>
      <c r="I22" s="607"/>
      <c r="J22" s="607"/>
      <c r="K22" s="608">
        <f t="shared" si="3"/>
        <v>0</v>
      </c>
      <c r="L22" s="603"/>
      <c r="M22" s="608">
        <f t="shared" si="4"/>
        <v>0</v>
      </c>
      <c r="N22" s="607"/>
      <c r="O22" s="607"/>
      <c r="P22" s="608">
        <f t="shared" si="5"/>
        <v>0</v>
      </c>
      <c r="Q22" s="603"/>
      <c r="R22" s="608">
        <f t="shared" si="6"/>
        <v>0</v>
      </c>
      <c r="S22" s="607"/>
      <c r="T22" s="607"/>
      <c r="U22" s="608">
        <f t="shared" si="7"/>
        <v>0</v>
      </c>
      <c r="V22" s="603"/>
      <c r="W22" s="608">
        <f t="shared" si="8"/>
        <v>0</v>
      </c>
      <c r="X22" s="607"/>
      <c r="Y22" s="607"/>
      <c r="Z22" s="608">
        <f t="shared" si="9"/>
        <v>0</v>
      </c>
      <c r="AA22" s="603"/>
      <c r="AB22" s="608">
        <f t="shared" si="10"/>
        <v>0</v>
      </c>
      <c r="AC22" s="607"/>
      <c r="AD22" s="607"/>
      <c r="AE22" s="608">
        <f t="shared" si="11"/>
        <v>0</v>
      </c>
      <c r="AF22" s="603"/>
      <c r="AG22" s="608">
        <f t="shared" si="12"/>
        <v>0</v>
      </c>
      <c r="AH22" s="607"/>
      <c r="AI22" s="607"/>
      <c r="AJ22" s="608">
        <f t="shared" si="13"/>
        <v>0</v>
      </c>
      <c r="AK22" s="603"/>
      <c r="AL22" s="608">
        <f t="shared" si="14"/>
        <v>0</v>
      </c>
      <c r="AM22" s="607"/>
      <c r="AN22" s="607"/>
      <c r="AO22" s="608">
        <f t="shared" si="15"/>
        <v>0</v>
      </c>
      <c r="AP22" s="603"/>
      <c r="AQ22" s="608">
        <f t="shared" si="16"/>
        <v>0</v>
      </c>
      <c r="AR22" s="609"/>
      <c r="AS22" s="610">
        <f>W22+R22+M22+AB22+AL22+AQ22+AG22</f>
        <v>0</v>
      </c>
      <c r="AT22" s="610">
        <f t="shared" si="17"/>
        <v>0</v>
      </c>
      <c r="AU22" s="608">
        <f t="shared" si="18"/>
        <v>0</v>
      </c>
      <c r="AV22" s="608">
        <f t="shared" si="19"/>
        <v>0</v>
      </c>
      <c r="AW22" s="652">
        <f>IF(E26&gt;0,AV26/E26,0)</f>
        <v>0</v>
      </c>
      <c r="BC22" s="6"/>
      <c r="BD22" s="6"/>
      <c r="BE22" s="6"/>
    </row>
    <row r="23" spans="1:57" ht="23.25" customHeight="1">
      <c r="A23" s="36">
        <f t="shared" si="0"/>
        <v>0</v>
      </c>
      <c r="B23" s="814"/>
      <c r="C23" s="602"/>
      <c r="D23" s="602"/>
      <c r="E23" s="603"/>
      <c r="F23" s="604"/>
      <c r="G23" s="605">
        <f t="shared" si="1"/>
        <v>0</v>
      </c>
      <c r="H23" s="606">
        <f t="shared" si="2"/>
        <v>2</v>
      </c>
      <c r="I23" s="607"/>
      <c r="J23" s="607"/>
      <c r="K23" s="608">
        <f t="shared" si="3"/>
        <v>0</v>
      </c>
      <c r="L23" s="603"/>
      <c r="M23" s="608">
        <f t="shared" si="4"/>
        <v>0</v>
      </c>
      <c r="N23" s="607"/>
      <c r="O23" s="607"/>
      <c r="P23" s="608">
        <f t="shared" si="5"/>
        <v>0</v>
      </c>
      <c r="Q23" s="603"/>
      <c r="R23" s="608">
        <f t="shared" si="6"/>
        <v>0</v>
      </c>
      <c r="S23" s="607"/>
      <c r="T23" s="607"/>
      <c r="U23" s="608">
        <f t="shared" si="7"/>
        <v>0</v>
      </c>
      <c r="V23" s="603"/>
      <c r="W23" s="608">
        <f t="shared" si="8"/>
        <v>0</v>
      </c>
      <c r="X23" s="607"/>
      <c r="Y23" s="607"/>
      <c r="Z23" s="608">
        <f t="shared" si="9"/>
        <v>0</v>
      </c>
      <c r="AA23" s="603"/>
      <c r="AB23" s="608">
        <f t="shared" si="10"/>
        <v>0</v>
      </c>
      <c r="AC23" s="607"/>
      <c r="AD23" s="607"/>
      <c r="AE23" s="608">
        <f t="shared" si="11"/>
        <v>0</v>
      </c>
      <c r="AF23" s="603"/>
      <c r="AG23" s="608">
        <f t="shared" si="12"/>
        <v>0</v>
      </c>
      <c r="AH23" s="607"/>
      <c r="AI23" s="607"/>
      <c r="AJ23" s="608">
        <f t="shared" si="13"/>
        <v>0</v>
      </c>
      <c r="AK23" s="603"/>
      <c r="AL23" s="608">
        <f t="shared" si="14"/>
        <v>0</v>
      </c>
      <c r="AM23" s="607"/>
      <c r="AN23" s="607"/>
      <c r="AO23" s="608">
        <f t="shared" si="15"/>
        <v>0</v>
      </c>
      <c r="AP23" s="603"/>
      <c r="AQ23" s="608">
        <f t="shared" si="16"/>
        <v>0</v>
      </c>
      <c r="AR23" s="609"/>
      <c r="AS23" s="610">
        <f>W23+R23+M23+AB23+AL23+AQ23+AG23</f>
        <v>0</v>
      </c>
      <c r="AT23" s="610">
        <f t="shared" si="17"/>
        <v>0</v>
      </c>
      <c r="AU23" s="608">
        <f t="shared" si="18"/>
        <v>0</v>
      </c>
      <c r="AV23" s="608">
        <f t="shared" si="19"/>
        <v>0</v>
      </c>
      <c r="BC23" s="6"/>
      <c r="BD23" s="6"/>
      <c r="BE23" s="6"/>
    </row>
    <row r="24" spans="1:57" ht="23.25" customHeight="1">
      <c r="A24" s="36">
        <f t="shared" si="0"/>
        <v>0</v>
      </c>
      <c r="B24" s="814"/>
      <c r="C24" s="602"/>
      <c r="D24" s="602"/>
      <c r="E24" s="603"/>
      <c r="F24" s="604"/>
      <c r="G24" s="605">
        <f t="shared" si="1"/>
        <v>0</v>
      </c>
      <c r="H24" s="606">
        <f t="shared" si="2"/>
        <v>2</v>
      </c>
      <c r="I24" s="607"/>
      <c r="J24" s="607"/>
      <c r="K24" s="608">
        <f t="shared" si="3"/>
        <v>0</v>
      </c>
      <c r="L24" s="603"/>
      <c r="M24" s="608">
        <f t="shared" si="4"/>
        <v>0</v>
      </c>
      <c r="N24" s="607"/>
      <c r="O24" s="607"/>
      <c r="P24" s="608">
        <f t="shared" si="5"/>
        <v>0</v>
      </c>
      <c r="Q24" s="603"/>
      <c r="R24" s="608">
        <f t="shared" si="6"/>
        <v>0</v>
      </c>
      <c r="S24" s="607"/>
      <c r="T24" s="607"/>
      <c r="U24" s="608">
        <f t="shared" si="7"/>
        <v>0</v>
      </c>
      <c r="V24" s="603"/>
      <c r="W24" s="608">
        <f t="shared" si="8"/>
        <v>0</v>
      </c>
      <c r="X24" s="607"/>
      <c r="Y24" s="607"/>
      <c r="Z24" s="608">
        <f t="shared" si="9"/>
        <v>0</v>
      </c>
      <c r="AA24" s="603"/>
      <c r="AB24" s="608">
        <f t="shared" si="10"/>
        <v>0</v>
      </c>
      <c r="AC24" s="607"/>
      <c r="AD24" s="607"/>
      <c r="AE24" s="608">
        <f t="shared" si="11"/>
        <v>0</v>
      </c>
      <c r="AF24" s="603"/>
      <c r="AG24" s="608">
        <f t="shared" si="12"/>
        <v>0</v>
      </c>
      <c r="AH24" s="607"/>
      <c r="AI24" s="607"/>
      <c r="AJ24" s="608">
        <f t="shared" si="13"/>
        <v>0</v>
      </c>
      <c r="AK24" s="603"/>
      <c r="AL24" s="608">
        <f t="shared" si="14"/>
        <v>0</v>
      </c>
      <c r="AM24" s="607"/>
      <c r="AN24" s="607"/>
      <c r="AO24" s="608">
        <f t="shared" si="15"/>
        <v>0</v>
      </c>
      <c r="AP24" s="603"/>
      <c r="AQ24" s="608">
        <f t="shared" si="16"/>
        <v>0</v>
      </c>
      <c r="AR24" s="609"/>
      <c r="AS24" s="610">
        <f>W24+R24+M24+AB24+AL24+AQ24+AG24</f>
        <v>0</v>
      </c>
      <c r="AT24" s="610">
        <f t="shared" si="17"/>
        <v>0</v>
      </c>
      <c r="AU24" s="608">
        <f t="shared" si="18"/>
        <v>0</v>
      </c>
      <c r="AV24" s="608">
        <f t="shared" si="19"/>
        <v>0</v>
      </c>
      <c r="AX24" s="51"/>
      <c r="BC24" s="6"/>
      <c r="BD24" s="6"/>
      <c r="BE24" s="6"/>
    </row>
    <row r="25" spans="1:57" ht="23.25" customHeight="1">
      <c r="A25" s="36">
        <f t="shared" si="0"/>
        <v>0</v>
      </c>
      <c r="B25" s="814"/>
      <c r="C25" s="602"/>
      <c r="D25" s="602"/>
      <c r="E25" s="603"/>
      <c r="F25" s="604"/>
      <c r="G25" s="605">
        <f t="shared" si="1"/>
        <v>0</v>
      </c>
      <c r="H25" s="606">
        <f t="shared" si="2"/>
        <v>2</v>
      </c>
      <c r="I25" s="607"/>
      <c r="J25" s="607"/>
      <c r="K25" s="608">
        <f t="shared" si="3"/>
        <v>0</v>
      </c>
      <c r="L25" s="603"/>
      <c r="M25" s="608">
        <f t="shared" si="4"/>
        <v>0</v>
      </c>
      <c r="N25" s="607"/>
      <c r="O25" s="607"/>
      <c r="P25" s="608">
        <f t="shared" si="5"/>
        <v>0</v>
      </c>
      <c r="Q25" s="603"/>
      <c r="R25" s="608">
        <f t="shared" si="6"/>
        <v>0</v>
      </c>
      <c r="S25" s="607"/>
      <c r="T25" s="607"/>
      <c r="U25" s="608">
        <f t="shared" si="7"/>
        <v>0</v>
      </c>
      <c r="V25" s="603"/>
      <c r="W25" s="608">
        <f t="shared" si="8"/>
        <v>0</v>
      </c>
      <c r="X25" s="607"/>
      <c r="Y25" s="607"/>
      <c r="Z25" s="608">
        <f t="shared" si="9"/>
        <v>0</v>
      </c>
      <c r="AA25" s="603"/>
      <c r="AB25" s="608">
        <f t="shared" si="10"/>
        <v>0</v>
      </c>
      <c r="AC25" s="607"/>
      <c r="AD25" s="607"/>
      <c r="AE25" s="608">
        <f t="shared" si="11"/>
        <v>0</v>
      </c>
      <c r="AF25" s="603"/>
      <c r="AG25" s="608">
        <f t="shared" si="12"/>
        <v>0</v>
      </c>
      <c r="AH25" s="607"/>
      <c r="AI25" s="607"/>
      <c r="AJ25" s="608">
        <f t="shared" si="13"/>
        <v>0</v>
      </c>
      <c r="AK25" s="603"/>
      <c r="AL25" s="608">
        <f t="shared" si="14"/>
        <v>0</v>
      </c>
      <c r="AM25" s="607"/>
      <c r="AN25" s="607"/>
      <c r="AO25" s="608">
        <f t="shared" si="15"/>
        <v>0</v>
      </c>
      <c r="AP25" s="603"/>
      <c r="AQ25" s="608">
        <f t="shared" si="16"/>
        <v>0</v>
      </c>
      <c r="AR25" s="609"/>
      <c r="AS25" s="610">
        <f>W25+R25+M25+AB25+AL25+AQ25</f>
        <v>0</v>
      </c>
      <c r="AT25" s="610">
        <f t="shared" si="17"/>
        <v>0</v>
      </c>
      <c r="AU25" s="608">
        <f t="shared" si="18"/>
        <v>0</v>
      </c>
      <c r="AV25" s="608">
        <f t="shared" si="19"/>
        <v>0</v>
      </c>
      <c r="BC25" s="6"/>
      <c r="BD25" s="6"/>
      <c r="BE25" s="6"/>
    </row>
    <row r="26" spans="1:57" ht="27" customHeight="1">
      <c r="A26" s="36"/>
      <c r="B26" s="814"/>
      <c r="C26" s="612">
        <f>COUNTA(C20:C25)</f>
        <v>0</v>
      </c>
      <c r="D26" s="612"/>
      <c r="E26" s="613">
        <f>SUM(E20:E25)</f>
        <v>0</v>
      </c>
      <c r="F26" s="614"/>
      <c r="G26" s="605"/>
      <c r="H26" s="606"/>
      <c r="I26" s="799" t="s">
        <v>32</v>
      </c>
      <c r="J26" s="799"/>
      <c r="K26" s="799"/>
      <c r="L26" s="799"/>
      <c r="M26" s="615">
        <f>SUM(M20:M25)</f>
        <v>0</v>
      </c>
      <c r="N26" s="799" t="s">
        <v>32</v>
      </c>
      <c r="O26" s="799"/>
      <c r="P26" s="799"/>
      <c r="Q26" s="799"/>
      <c r="R26" s="615">
        <f>SUM(R20:R25)</f>
        <v>0</v>
      </c>
      <c r="S26" s="799" t="s">
        <v>32</v>
      </c>
      <c r="T26" s="799"/>
      <c r="U26" s="799"/>
      <c r="V26" s="799"/>
      <c r="W26" s="615">
        <f>SUM(W20:W25)</f>
        <v>0</v>
      </c>
      <c r="X26" s="799" t="s">
        <v>32</v>
      </c>
      <c r="Y26" s="799"/>
      <c r="Z26" s="799"/>
      <c r="AA26" s="799"/>
      <c r="AB26" s="615">
        <f>SUM(AB20:AB25)</f>
        <v>0</v>
      </c>
      <c r="AC26" s="799" t="s">
        <v>32</v>
      </c>
      <c r="AD26" s="799"/>
      <c r="AE26" s="799"/>
      <c r="AF26" s="799"/>
      <c r="AG26" s="615">
        <f>SUM(AG20:AG25)</f>
        <v>0</v>
      </c>
      <c r="AH26" s="799" t="s">
        <v>32</v>
      </c>
      <c r="AI26" s="799"/>
      <c r="AJ26" s="799"/>
      <c r="AK26" s="799"/>
      <c r="AL26" s="615">
        <f>SUM(AL20:AL25)</f>
        <v>0</v>
      </c>
      <c r="AM26" s="807" t="s">
        <v>32</v>
      </c>
      <c r="AN26" s="808"/>
      <c r="AO26" s="808"/>
      <c r="AP26" s="809"/>
      <c r="AQ26" s="615">
        <f>SUM(AQ20:AQ25)</f>
        <v>0</v>
      </c>
      <c r="AR26" s="618"/>
      <c r="AS26" s="617">
        <f>SUM(AS20:AS25)</f>
        <v>0</v>
      </c>
      <c r="AT26" s="617">
        <f>SUM(AT20:AT25)</f>
        <v>0</v>
      </c>
      <c r="AU26" s="615">
        <f>SUM(AU20:AU25)</f>
        <v>0</v>
      </c>
      <c r="AV26" s="615">
        <f>SUM(AV20:AV25)</f>
        <v>0</v>
      </c>
      <c r="AZ26" s="52"/>
      <c r="BC26" s="6"/>
      <c r="BD26" s="6"/>
      <c r="BE26" s="6"/>
    </row>
    <row r="27" spans="1:57" ht="16.5" thickBot="1">
      <c r="A27" s="36"/>
      <c r="B27" s="37"/>
      <c r="G27" s="45"/>
      <c r="H27" s="46"/>
      <c r="I27" s="797"/>
      <c r="J27" s="798"/>
      <c r="K27" s="53"/>
      <c r="N27" s="797"/>
      <c r="O27" s="798"/>
      <c r="P27" s="53"/>
      <c r="S27" s="797"/>
      <c r="T27" s="798"/>
      <c r="U27" s="53"/>
      <c r="X27" s="797"/>
      <c r="Y27" s="798"/>
      <c r="Z27" s="53"/>
      <c r="AC27" s="797"/>
      <c r="AD27" s="798"/>
      <c r="AE27" s="53"/>
      <c r="AH27" s="797"/>
      <c r="AI27" s="798"/>
      <c r="AJ27" s="53"/>
      <c r="AM27" s="797"/>
      <c r="AN27" s="798"/>
      <c r="AO27" s="53"/>
      <c r="AR27" s="54"/>
      <c r="BC27" s="6"/>
      <c r="BD27" s="6"/>
      <c r="BE27" s="6"/>
    </row>
    <row r="28" spans="1:57" ht="78.75">
      <c r="A28" s="36"/>
      <c r="B28" s="37"/>
      <c r="C28" s="815" t="s">
        <v>84</v>
      </c>
      <c r="D28" s="816"/>
      <c r="E28" s="11" t="s">
        <v>131</v>
      </c>
      <c r="F28" s="48"/>
      <c r="G28" s="45"/>
      <c r="H28" s="46"/>
      <c r="I28" s="22" t="s">
        <v>41</v>
      </c>
      <c r="J28" s="23" t="s">
        <v>42</v>
      </c>
      <c r="K28" s="24" t="s">
        <v>127</v>
      </c>
      <c r="L28" s="25" t="s">
        <v>46</v>
      </c>
      <c r="M28" s="24" t="s">
        <v>47</v>
      </c>
      <c r="N28" s="22" t="s">
        <v>41</v>
      </c>
      <c r="O28" s="23" t="s">
        <v>42</v>
      </c>
      <c r="P28" s="24" t="s">
        <v>127</v>
      </c>
      <c r="Q28" s="25" t="s">
        <v>46</v>
      </c>
      <c r="R28" s="24" t="s">
        <v>47</v>
      </c>
      <c r="S28" s="22" t="s">
        <v>41</v>
      </c>
      <c r="T28" s="23" t="s">
        <v>42</v>
      </c>
      <c r="U28" s="24" t="s">
        <v>127</v>
      </c>
      <c r="V28" s="25" t="s">
        <v>46</v>
      </c>
      <c r="W28" s="24" t="s">
        <v>47</v>
      </c>
      <c r="X28" s="22" t="s">
        <v>41</v>
      </c>
      <c r="Y28" s="23" t="s">
        <v>42</v>
      </c>
      <c r="Z28" s="24" t="s">
        <v>127</v>
      </c>
      <c r="AA28" s="25" t="s">
        <v>46</v>
      </c>
      <c r="AB28" s="24" t="s">
        <v>47</v>
      </c>
      <c r="AC28" s="22" t="s">
        <v>41</v>
      </c>
      <c r="AD28" s="23" t="s">
        <v>42</v>
      </c>
      <c r="AE28" s="24" t="s">
        <v>127</v>
      </c>
      <c r="AF28" s="25" t="s">
        <v>46</v>
      </c>
      <c r="AG28" s="24" t="s">
        <v>47</v>
      </c>
      <c r="AH28" s="22" t="s">
        <v>41</v>
      </c>
      <c r="AI28" s="23" t="s">
        <v>42</v>
      </c>
      <c r="AJ28" s="24" t="s">
        <v>127</v>
      </c>
      <c r="AK28" s="25" t="s">
        <v>46</v>
      </c>
      <c r="AL28" s="24" t="s">
        <v>47</v>
      </c>
      <c r="AM28" s="22" t="s">
        <v>41</v>
      </c>
      <c r="AN28" s="23" t="s">
        <v>42</v>
      </c>
      <c r="AO28" s="24" t="s">
        <v>127</v>
      </c>
      <c r="AP28" s="25" t="s">
        <v>46</v>
      </c>
      <c r="AQ28" s="24" t="s">
        <v>47</v>
      </c>
      <c r="AR28" s="55"/>
      <c r="AS28" s="26" t="s">
        <v>71</v>
      </c>
      <c r="AT28" s="26" t="s">
        <v>128</v>
      </c>
      <c r="AU28" s="27" t="s">
        <v>129</v>
      </c>
      <c r="AV28" s="27" t="s">
        <v>130</v>
      </c>
      <c r="AY28" s="801">
        <f>AT35</f>
        <v>0</v>
      </c>
      <c r="AZ28" s="802"/>
      <c r="BC28" s="6"/>
      <c r="BD28" s="6"/>
      <c r="BE28" s="6"/>
    </row>
    <row r="29" spans="1:57" ht="24" customHeight="1" thickBot="1">
      <c r="A29" s="36">
        <f t="shared" ref="A29:A34" si="20">IF(D29="",0,1)</f>
        <v>0</v>
      </c>
      <c r="B29" s="814" t="s">
        <v>132</v>
      </c>
      <c r="C29" s="602"/>
      <c r="D29" s="602"/>
      <c r="E29" s="619"/>
      <c r="F29" s="620"/>
      <c r="G29" s="621">
        <f t="shared" ref="G29:G34" si="21">IF(J29="",0,1)</f>
        <v>0</v>
      </c>
      <c r="H29" s="622">
        <f t="shared" ref="H29:H34" si="22">IF(A29+G29=1,0,2)</f>
        <v>2</v>
      </c>
      <c r="I29" s="623"/>
      <c r="J29" s="623"/>
      <c r="K29" s="624">
        <f t="shared" ref="K29:K34" si="23">J29-I29</f>
        <v>0</v>
      </c>
      <c r="L29" s="625"/>
      <c r="M29" s="624">
        <f t="shared" ref="M29:M34" si="24">L29*K29</f>
        <v>0</v>
      </c>
      <c r="N29" s="623"/>
      <c r="O29" s="623"/>
      <c r="P29" s="624">
        <f t="shared" ref="P29:P34" si="25">O29-N29</f>
        <v>0</v>
      </c>
      <c r="Q29" s="625"/>
      <c r="R29" s="624">
        <f t="shared" ref="R29:R34" si="26">Q29*P29</f>
        <v>0</v>
      </c>
      <c r="S29" s="623"/>
      <c r="T29" s="623"/>
      <c r="U29" s="624">
        <f t="shared" ref="U29:U34" si="27">T29-S29</f>
        <v>0</v>
      </c>
      <c r="V29" s="625"/>
      <c r="W29" s="624">
        <f t="shared" ref="W29:W34" si="28">V29*U29</f>
        <v>0</v>
      </c>
      <c r="X29" s="623"/>
      <c r="Y29" s="623"/>
      <c r="Z29" s="624">
        <f t="shared" ref="Z29:Z34" si="29">Y29-X29</f>
        <v>0</v>
      </c>
      <c r="AA29" s="625"/>
      <c r="AB29" s="624">
        <f t="shared" ref="AB29:AB34" si="30">AA29*Z29</f>
        <v>0</v>
      </c>
      <c r="AC29" s="623"/>
      <c r="AD29" s="623"/>
      <c r="AE29" s="624">
        <f t="shared" ref="AE29:AE34" si="31">AD29-AC29</f>
        <v>0</v>
      </c>
      <c r="AF29" s="625"/>
      <c r="AG29" s="624">
        <f t="shared" ref="AG29:AG34" si="32">AF29*AE29</f>
        <v>0</v>
      </c>
      <c r="AH29" s="623"/>
      <c r="AI29" s="623"/>
      <c r="AJ29" s="624">
        <f t="shared" ref="AJ29:AJ34" si="33">AI29-AH29</f>
        <v>0</v>
      </c>
      <c r="AK29" s="625"/>
      <c r="AL29" s="624">
        <f t="shared" ref="AL29:AL34" si="34">AK29*AJ29</f>
        <v>0</v>
      </c>
      <c r="AM29" s="623"/>
      <c r="AN29" s="626"/>
      <c r="AO29" s="624">
        <f t="shared" ref="AO29:AO34" si="35">AN29-AM29</f>
        <v>0</v>
      </c>
      <c r="AP29" s="625"/>
      <c r="AQ29" s="624">
        <f t="shared" ref="AQ29:AQ34" si="36">AP29*AO29</f>
        <v>0</v>
      </c>
      <c r="AR29" s="627"/>
      <c r="AS29" s="628">
        <f>W29+R29+M29+AB29+AL29+AQ29+AG29</f>
        <v>0</v>
      </c>
      <c r="AT29" s="628">
        <f t="shared" ref="AT29:AT34" si="37">AS29*E29</f>
        <v>0</v>
      </c>
      <c r="AU29" s="624">
        <f t="shared" ref="AU29:AU34" si="38">P29+U29+K29+AE29+AJ29+AO29+Z29</f>
        <v>0</v>
      </c>
      <c r="AV29" s="624">
        <f t="shared" ref="AV29:AV34" si="39">AU29*E29</f>
        <v>0</v>
      </c>
      <c r="AY29" s="803"/>
      <c r="AZ29" s="804"/>
      <c r="BC29" s="6"/>
      <c r="BD29" s="6"/>
      <c r="BE29" s="6"/>
    </row>
    <row r="30" spans="1:57" ht="24" customHeight="1">
      <c r="A30" s="36">
        <f t="shared" si="20"/>
        <v>0</v>
      </c>
      <c r="B30" s="814"/>
      <c r="C30" s="629"/>
      <c r="D30" s="629"/>
      <c r="E30" s="619"/>
      <c r="F30" s="620"/>
      <c r="G30" s="621">
        <f t="shared" si="21"/>
        <v>0</v>
      </c>
      <c r="H30" s="622">
        <f t="shared" si="22"/>
        <v>2</v>
      </c>
      <c r="I30" s="623"/>
      <c r="J30" s="623"/>
      <c r="K30" s="624">
        <f t="shared" si="23"/>
        <v>0</v>
      </c>
      <c r="L30" s="625"/>
      <c r="M30" s="624">
        <f t="shared" si="24"/>
        <v>0</v>
      </c>
      <c r="N30" s="623"/>
      <c r="O30" s="623"/>
      <c r="P30" s="624">
        <f t="shared" si="25"/>
        <v>0</v>
      </c>
      <c r="Q30" s="625"/>
      <c r="R30" s="624">
        <f t="shared" si="26"/>
        <v>0</v>
      </c>
      <c r="S30" s="623"/>
      <c r="T30" s="623"/>
      <c r="U30" s="624">
        <f t="shared" si="27"/>
        <v>0</v>
      </c>
      <c r="V30" s="625"/>
      <c r="W30" s="624">
        <f t="shared" si="28"/>
        <v>0</v>
      </c>
      <c r="X30" s="623"/>
      <c r="Y30" s="623"/>
      <c r="Z30" s="624">
        <f t="shared" si="29"/>
        <v>0</v>
      </c>
      <c r="AA30" s="625"/>
      <c r="AB30" s="624">
        <f t="shared" si="30"/>
        <v>0</v>
      </c>
      <c r="AC30" s="623"/>
      <c r="AD30" s="623"/>
      <c r="AE30" s="624">
        <f t="shared" si="31"/>
        <v>0</v>
      </c>
      <c r="AF30" s="625"/>
      <c r="AG30" s="624">
        <f t="shared" si="32"/>
        <v>0</v>
      </c>
      <c r="AH30" s="623"/>
      <c r="AI30" s="623"/>
      <c r="AJ30" s="624">
        <f t="shared" si="33"/>
        <v>0</v>
      </c>
      <c r="AK30" s="625"/>
      <c r="AL30" s="624">
        <f t="shared" si="34"/>
        <v>0</v>
      </c>
      <c r="AM30" s="623"/>
      <c r="AN30" s="626"/>
      <c r="AO30" s="624">
        <f t="shared" si="35"/>
        <v>0</v>
      </c>
      <c r="AP30" s="625"/>
      <c r="AQ30" s="624">
        <f t="shared" si="36"/>
        <v>0</v>
      </c>
      <c r="AR30" s="627"/>
      <c r="AS30" s="628">
        <f>W30+R30+M30+AB30+AL30+AQ30+AG30</f>
        <v>0</v>
      </c>
      <c r="AT30" s="628">
        <f t="shared" si="37"/>
        <v>0</v>
      </c>
      <c r="AU30" s="624">
        <f t="shared" si="38"/>
        <v>0</v>
      </c>
      <c r="AV30" s="624">
        <f t="shared" si="39"/>
        <v>0</v>
      </c>
      <c r="BC30" s="6"/>
      <c r="BD30" s="6"/>
      <c r="BE30" s="6"/>
    </row>
    <row r="31" spans="1:57" ht="24" customHeight="1">
      <c r="A31" s="36">
        <f t="shared" si="20"/>
        <v>0</v>
      </c>
      <c r="B31" s="814"/>
      <c r="C31" s="629"/>
      <c r="D31" s="629"/>
      <c r="E31" s="619"/>
      <c r="F31" s="630"/>
      <c r="G31" s="621">
        <f t="shared" si="21"/>
        <v>0</v>
      </c>
      <c r="H31" s="622">
        <f t="shared" si="22"/>
        <v>2</v>
      </c>
      <c r="I31" s="623"/>
      <c r="J31" s="623"/>
      <c r="K31" s="624">
        <f t="shared" si="23"/>
        <v>0</v>
      </c>
      <c r="L31" s="625"/>
      <c r="M31" s="624">
        <f t="shared" si="24"/>
        <v>0</v>
      </c>
      <c r="N31" s="623"/>
      <c r="O31" s="626"/>
      <c r="P31" s="624">
        <f t="shared" si="25"/>
        <v>0</v>
      </c>
      <c r="Q31" s="625"/>
      <c r="R31" s="624">
        <f t="shared" si="26"/>
        <v>0</v>
      </c>
      <c r="S31" s="623"/>
      <c r="T31" s="626"/>
      <c r="U31" s="624">
        <f t="shared" si="27"/>
        <v>0</v>
      </c>
      <c r="V31" s="625"/>
      <c r="W31" s="624">
        <f t="shared" si="28"/>
        <v>0</v>
      </c>
      <c r="X31" s="623"/>
      <c r="Y31" s="626"/>
      <c r="Z31" s="624">
        <f t="shared" si="29"/>
        <v>0</v>
      </c>
      <c r="AA31" s="625"/>
      <c r="AB31" s="624">
        <f t="shared" si="30"/>
        <v>0</v>
      </c>
      <c r="AC31" s="623"/>
      <c r="AD31" s="626"/>
      <c r="AE31" s="624">
        <f t="shared" si="31"/>
        <v>0</v>
      </c>
      <c r="AF31" s="625"/>
      <c r="AG31" s="624">
        <f t="shared" si="32"/>
        <v>0</v>
      </c>
      <c r="AH31" s="623"/>
      <c r="AI31" s="626"/>
      <c r="AJ31" s="624">
        <f t="shared" si="33"/>
        <v>0</v>
      </c>
      <c r="AK31" s="625"/>
      <c r="AL31" s="624">
        <f t="shared" si="34"/>
        <v>0</v>
      </c>
      <c r="AM31" s="623"/>
      <c r="AN31" s="626"/>
      <c r="AO31" s="624">
        <f t="shared" si="35"/>
        <v>0</v>
      </c>
      <c r="AP31" s="625"/>
      <c r="AQ31" s="624">
        <f t="shared" si="36"/>
        <v>0</v>
      </c>
      <c r="AR31" s="627"/>
      <c r="AS31" s="628">
        <f>W31+R31+M31+AB31+AL31+AQ31+AG31</f>
        <v>0</v>
      </c>
      <c r="AT31" s="628">
        <f t="shared" si="37"/>
        <v>0</v>
      </c>
      <c r="AU31" s="624">
        <f t="shared" si="38"/>
        <v>0</v>
      </c>
      <c r="AV31" s="624">
        <f t="shared" si="39"/>
        <v>0</v>
      </c>
      <c r="AW31" s="652">
        <f>IF(E35&gt;0,AV35/E35,0)</f>
        <v>0</v>
      </c>
      <c r="BC31" s="6"/>
      <c r="BD31" s="6"/>
      <c r="BE31" s="6"/>
    </row>
    <row r="32" spans="1:57" ht="24" customHeight="1">
      <c r="A32" s="36">
        <f t="shared" si="20"/>
        <v>0</v>
      </c>
      <c r="B32" s="814"/>
      <c r="C32" s="629"/>
      <c r="D32" s="629"/>
      <c r="E32" s="619"/>
      <c r="F32" s="620"/>
      <c r="G32" s="621">
        <f t="shared" si="21"/>
        <v>0</v>
      </c>
      <c r="H32" s="622">
        <f t="shared" si="22"/>
        <v>2</v>
      </c>
      <c r="I32" s="623"/>
      <c r="J32" s="623"/>
      <c r="K32" s="624">
        <f t="shared" si="23"/>
        <v>0</v>
      </c>
      <c r="L32" s="625"/>
      <c r="M32" s="624">
        <f t="shared" si="24"/>
        <v>0</v>
      </c>
      <c r="N32" s="623"/>
      <c r="O32" s="626"/>
      <c r="P32" s="624">
        <f t="shared" si="25"/>
        <v>0</v>
      </c>
      <c r="Q32" s="625"/>
      <c r="R32" s="624">
        <f t="shared" si="26"/>
        <v>0</v>
      </c>
      <c r="S32" s="623"/>
      <c r="T32" s="626"/>
      <c r="U32" s="624">
        <f t="shared" si="27"/>
        <v>0</v>
      </c>
      <c r="V32" s="625"/>
      <c r="W32" s="624">
        <f t="shared" si="28"/>
        <v>0</v>
      </c>
      <c r="X32" s="623"/>
      <c r="Y32" s="626"/>
      <c r="Z32" s="624">
        <f t="shared" si="29"/>
        <v>0</v>
      </c>
      <c r="AA32" s="625"/>
      <c r="AB32" s="624">
        <f t="shared" si="30"/>
        <v>0</v>
      </c>
      <c r="AC32" s="623"/>
      <c r="AD32" s="626"/>
      <c r="AE32" s="624">
        <f t="shared" si="31"/>
        <v>0</v>
      </c>
      <c r="AF32" s="625"/>
      <c r="AG32" s="624">
        <f t="shared" si="32"/>
        <v>0</v>
      </c>
      <c r="AH32" s="623"/>
      <c r="AI32" s="626"/>
      <c r="AJ32" s="624">
        <f t="shared" si="33"/>
        <v>0</v>
      </c>
      <c r="AK32" s="625"/>
      <c r="AL32" s="624">
        <f t="shared" si="34"/>
        <v>0</v>
      </c>
      <c r="AM32" s="623"/>
      <c r="AN32" s="626"/>
      <c r="AO32" s="624">
        <f t="shared" si="35"/>
        <v>0</v>
      </c>
      <c r="AP32" s="625"/>
      <c r="AQ32" s="624">
        <f t="shared" si="36"/>
        <v>0</v>
      </c>
      <c r="AR32" s="627"/>
      <c r="AS32" s="628">
        <f>W32+R32+M32+AB32+AL32+AQ32+AG32</f>
        <v>0</v>
      </c>
      <c r="AT32" s="628">
        <f t="shared" si="37"/>
        <v>0</v>
      </c>
      <c r="AU32" s="624">
        <f t="shared" si="38"/>
        <v>0</v>
      </c>
      <c r="AV32" s="624">
        <f t="shared" si="39"/>
        <v>0</v>
      </c>
      <c r="BC32" s="6"/>
      <c r="BD32" s="6"/>
      <c r="BE32" s="6"/>
    </row>
    <row r="33" spans="1:57" ht="24" customHeight="1">
      <c r="A33" s="36">
        <f t="shared" si="20"/>
        <v>0</v>
      </c>
      <c r="B33" s="814"/>
      <c r="C33" s="629"/>
      <c r="D33" s="629"/>
      <c r="E33" s="619"/>
      <c r="F33" s="631"/>
      <c r="G33" s="621">
        <f t="shared" si="21"/>
        <v>0</v>
      </c>
      <c r="H33" s="622">
        <f t="shared" si="22"/>
        <v>2</v>
      </c>
      <c r="I33" s="632"/>
      <c r="J33" s="623"/>
      <c r="K33" s="624">
        <f t="shared" si="23"/>
        <v>0</v>
      </c>
      <c r="L33" s="625"/>
      <c r="M33" s="624">
        <f t="shared" si="24"/>
        <v>0</v>
      </c>
      <c r="N33" s="623"/>
      <c r="O33" s="626"/>
      <c r="P33" s="624">
        <f t="shared" si="25"/>
        <v>0</v>
      </c>
      <c r="Q33" s="625"/>
      <c r="R33" s="624">
        <f t="shared" si="26"/>
        <v>0</v>
      </c>
      <c r="S33" s="623"/>
      <c r="T33" s="626"/>
      <c r="U33" s="624">
        <f t="shared" si="27"/>
        <v>0</v>
      </c>
      <c r="V33" s="625"/>
      <c r="W33" s="624">
        <f t="shared" si="28"/>
        <v>0</v>
      </c>
      <c r="X33" s="623"/>
      <c r="Y33" s="626"/>
      <c r="Z33" s="624">
        <f t="shared" si="29"/>
        <v>0</v>
      </c>
      <c r="AA33" s="625"/>
      <c r="AB33" s="624">
        <f t="shared" si="30"/>
        <v>0</v>
      </c>
      <c r="AC33" s="623"/>
      <c r="AD33" s="626"/>
      <c r="AE33" s="624">
        <f t="shared" si="31"/>
        <v>0</v>
      </c>
      <c r="AF33" s="625"/>
      <c r="AG33" s="624">
        <f t="shared" si="32"/>
        <v>0</v>
      </c>
      <c r="AH33" s="623"/>
      <c r="AI33" s="626"/>
      <c r="AJ33" s="624">
        <f t="shared" si="33"/>
        <v>0</v>
      </c>
      <c r="AK33" s="625"/>
      <c r="AL33" s="624">
        <f t="shared" si="34"/>
        <v>0</v>
      </c>
      <c r="AM33" s="623"/>
      <c r="AN33" s="626"/>
      <c r="AO33" s="624">
        <f t="shared" si="35"/>
        <v>0</v>
      </c>
      <c r="AP33" s="625"/>
      <c r="AQ33" s="624">
        <f t="shared" si="36"/>
        <v>0</v>
      </c>
      <c r="AR33" s="627"/>
      <c r="AS33" s="628">
        <f>W33+R33+M33+AB33+AL33+AQ33+AG33</f>
        <v>0</v>
      </c>
      <c r="AT33" s="628">
        <f t="shared" si="37"/>
        <v>0</v>
      </c>
      <c r="AU33" s="624">
        <f t="shared" si="38"/>
        <v>0</v>
      </c>
      <c r="AV33" s="624">
        <f t="shared" si="39"/>
        <v>0</v>
      </c>
      <c r="BC33" s="6"/>
      <c r="BD33" s="6"/>
      <c r="BE33" s="6"/>
    </row>
    <row r="34" spans="1:57" ht="24" customHeight="1">
      <c r="A34" s="36">
        <f t="shared" si="20"/>
        <v>0</v>
      </c>
      <c r="B34" s="814"/>
      <c r="C34" s="629"/>
      <c r="D34" s="629"/>
      <c r="E34" s="619"/>
      <c r="F34" s="631"/>
      <c r="G34" s="621">
        <f t="shared" si="21"/>
        <v>0</v>
      </c>
      <c r="H34" s="622">
        <f t="shared" si="22"/>
        <v>2</v>
      </c>
      <c r="I34" s="633"/>
      <c r="J34" s="623"/>
      <c r="K34" s="624">
        <f t="shared" si="23"/>
        <v>0</v>
      </c>
      <c r="L34" s="625"/>
      <c r="M34" s="624">
        <f t="shared" si="24"/>
        <v>0</v>
      </c>
      <c r="N34" s="634"/>
      <c r="O34" s="626"/>
      <c r="P34" s="624">
        <f t="shared" si="25"/>
        <v>0</v>
      </c>
      <c r="Q34" s="625"/>
      <c r="R34" s="624">
        <f t="shared" si="26"/>
        <v>0</v>
      </c>
      <c r="S34" s="634"/>
      <c r="T34" s="626"/>
      <c r="U34" s="624">
        <f t="shared" si="27"/>
        <v>0</v>
      </c>
      <c r="V34" s="625"/>
      <c r="W34" s="624">
        <f t="shared" si="28"/>
        <v>0</v>
      </c>
      <c r="X34" s="634"/>
      <c r="Y34" s="626"/>
      <c r="Z34" s="624">
        <f t="shared" si="29"/>
        <v>0</v>
      </c>
      <c r="AA34" s="625"/>
      <c r="AB34" s="624">
        <f t="shared" si="30"/>
        <v>0</v>
      </c>
      <c r="AC34" s="634"/>
      <c r="AD34" s="626"/>
      <c r="AE34" s="624">
        <f t="shared" si="31"/>
        <v>0</v>
      </c>
      <c r="AF34" s="625"/>
      <c r="AG34" s="624">
        <f t="shared" si="32"/>
        <v>0</v>
      </c>
      <c r="AH34" s="634"/>
      <c r="AI34" s="626"/>
      <c r="AJ34" s="624">
        <f t="shared" si="33"/>
        <v>0</v>
      </c>
      <c r="AK34" s="625"/>
      <c r="AL34" s="624">
        <f t="shared" si="34"/>
        <v>0</v>
      </c>
      <c r="AM34" s="634"/>
      <c r="AN34" s="626"/>
      <c r="AO34" s="624">
        <f t="shared" si="35"/>
        <v>0</v>
      </c>
      <c r="AP34" s="625"/>
      <c r="AQ34" s="624">
        <f t="shared" si="36"/>
        <v>0</v>
      </c>
      <c r="AR34" s="627"/>
      <c r="AS34" s="628">
        <f>W34+R34+M34+AB34+AL34+AQ34</f>
        <v>0</v>
      </c>
      <c r="AT34" s="628">
        <f t="shared" si="37"/>
        <v>0</v>
      </c>
      <c r="AU34" s="624">
        <f t="shared" si="38"/>
        <v>0</v>
      </c>
      <c r="AV34" s="624">
        <f t="shared" si="39"/>
        <v>0</v>
      </c>
      <c r="BC34" s="6"/>
      <c r="BD34" s="6"/>
      <c r="BE34" s="6"/>
    </row>
    <row r="35" spans="1:57" ht="27" customHeight="1">
      <c r="A35" s="36"/>
      <c r="B35" s="814"/>
      <c r="C35" s="635">
        <f>COUNTA(C29:C34)</f>
        <v>0</v>
      </c>
      <c r="D35" s="635"/>
      <c r="E35" s="613">
        <f>SUM(E29:E34)</f>
        <v>0</v>
      </c>
      <c r="F35" s="636"/>
      <c r="G35" s="621"/>
      <c r="H35" s="622"/>
      <c r="I35" s="794" t="s">
        <v>32</v>
      </c>
      <c r="J35" s="795"/>
      <c r="K35" s="795"/>
      <c r="L35" s="796"/>
      <c r="M35" s="640">
        <f>SUM(M29:M34)</f>
        <v>0</v>
      </c>
      <c r="N35" s="794" t="s">
        <v>32</v>
      </c>
      <c r="O35" s="795"/>
      <c r="P35" s="795"/>
      <c r="Q35" s="796"/>
      <c r="R35" s="640">
        <f>SUM(R29:R34)</f>
        <v>0</v>
      </c>
      <c r="S35" s="794" t="s">
        <v>32</v>
      </c>
      <c r="T35" s="795"/>
      <c r="U35" s="795"/>
      <c r="V35" s="796"/>
      <c r="W35" s="640">
        <f>SUM(W29:W34)</f>
        <v>0</v>
      </c>
      <c r="X35" s="794" t="s">
        <v>32</v>
      </c>
      <c r="Y35" s="795"/>
      <c r="Z35" s="795"/>
      <c r="AA35" s="796"/>
      <c r="AB35" s="640">
        <f>SUM(AB29:AB34)</f>
        <v>0</v>
      </c>
      <c r="AC35" s="794" t="s">
        <v>32</v>
      </c>
      <c r="AD35" s="795"/>
      <c r="AE35" s="795"/>
      <c r="AF35" s="796"/>
      <c r="AG35" s="640">
        <f>SUM(AG29:AG34)</f>
        <v>0</v>
      </c>
      <c r="AH35" s="794" t="s">
        <v>32</v>
      </c>
      <c r="AI35" s="795"/>
      <c r="AJ35" s="795"/>
      <c r="AK35" s="796"/>
      <c r="AL35" s="640">
        <f>SUM(AL29:AL34)</f>
        <v>0</v>
      </c>
      <c r="AM35" s="794" t="s">
        <v>32</v>
      </c>
      <c r="AN35" s="805"/>
      <c r="AO35" s="805"/>
      <c r="AP35" s="806"/>
      <c r="AQ35" s="640">
        <f>SUM(AQ29:AQ34)</f>
        <v>0</v>
      </c>
      <c r="AR35" s="641"/>
      <c r="AS35" s="639">
        <f>SUM(AS29:AS34)</f>
        <v>0</v>
      </c>
      <c r="AT35" s="639">
        <f>SUM(AT29:AT34)</f>
        <v>0</v>
      </c>
      <c r="AU35" s="640">
        <f>SUM(AU29:AU34)</f>
        <v>0</v>
      </c>
      <c r="AV35" s="640">
        <f>SUM(AV29:AV34)</f>
        <v>0</v>
      </c>
      <c r="AZ35" s="52"/>
      <c r="BC35" s="6"/>
      <c r="BD35" s="6"/>
      <c r="BE35" s="6"/>
    </row>
    <row r="36" spans="1:57" ht="16.5" thickBot="1">
      <c r="A36" s="36"/>
      <c r="B36" s="37"/>
      <c r="G36" s="45"/>
      <c r="H36" s="46"/>
      <c r="I36" s="821"/>
      <c r="J36" s="822"/>
      <c r="K36" s="53"/>
      <c r="N36" s="821"/>
      <c r="O36" s="822"/>
      <c r="P36" s="53"/>
      <c r="S36" s="821"/>
      <c r="T36" s="822"/>
      <c r="U36" s="53"/>
      <c r="X36" s="821"/>
      <c r="Y36" s="822"/>
      <c r="Z36" s="53"/>
      <c r="AC36" s="821"/>
      <c r="AD36" s="822"/>
      <c r="AE36" s="53"/>
      <c r="AH36" s="821"/>
      <c r="AI36" s="822"/>
      <c r="AJ36" s="53"/>
      <c r="AM36" s="821"/>
      <c r="AN36" s="822"/>
      <c r="AO36" s="53"/>
      <c r="AR36" s="54"/>
      <c r="BC36" s="6"/>
      <c r="BD36" s="6"/>
      <c r="BE36" s="6"/>
    </row>
    <row r="37" spans="1:57" ht="78.75" customHeight="1">
      <c r="A37" s="36"/>
      <c r="B37" s="37"/>
      <c r="C37" s="815" t="s">
        <v>50</v>
      </c>
      <c r="D37" s="816"/>
      <c r="E37" s="11" t="s">
        <v>131</v>
      </c>
      <c r="F37" s="48"/>
      <c r="G37" s="45"/>
      <c r="H37" s="46"/>
      <c r="I37" s="22" t="s">
        <v>41</v>
      </c>
      <c r="J37" s="23" t="s">
        <v>42</v>
      </c>
      <c r="K37" s="24" t="s">
        <v>127</v>
      </c>
      <c r="L37" s="25" t="s">
        <v>46</v>
      </c>
      <c r="M37" s="24" t="s">
        <v>47</v>
      </c>
      <c r="N37" s="22" t="s">
        <v>41</v>
      </c>
      <c r="O37" s="23" t="s">
        <v>42</v>
      </c>
      <c r="P37" s="24" t="s">
        <v>127</v>
      </c>
      <c r="Q37" s="25" t="s">
        <v>46</v>
      </c>
      <c r="R37" s="24" t="s">
        <v>47</v>
      </c>
      <c r="S37" s="22" t="s">
        <v>41</v>
      </c>
      <c r="T37" s="23" t="s">
        <v>42</v>
      </c>
      <c r="U37" s="24" t="s">
        <v>127</v>
      </c>
      <c r="V37" s="25" t="s">
        <v>46</v>
      </c>
      <c r="W37" s="24" t="s">
        <v>47</v>
      </c>
      <c r="X37" s="22" t="s">
        <v>41</v>
      </c>
      <c r="Y37" s="23" t="s">
        <v>42</v>
      </c>
      <c r="Z37" s="24" t="s">
        <v>127</v>
      </c>
      <c r="AA37" s="25" t="s">
        <v>46</v>
      </c>
      <c r="AB37" s="24" t="s">
        <v>47</v>
      </c>
      <c r="AC37" s="22" t="s">
        <v>41</v>
      </c>
      <c r="AD37" s="23" t="s">
        <v>42</v>
      </c>
      <c r="AE37" s="24" t="s">
        <v>127</v>
      </c>
      <c r="AF37" s="25" t="s">
        <v>46</v>
      </c>
      <c r="AG37" s="24" t="s">
        <v>47</v>
      </c>
      <c r="AH37" s="22" t="s">
        <v>41</v>
      </c>
      <c r="AI37" s="23" t="s">
        <v>42</v>
      </c>
      <c r="AJ37" s="24" t="s">
        <v>127</v>
      </c>
      <c r="AK37" s="25" t="s">
        <v>46</v>
      </c>
      <c r="AL37" s="24" t="s">
        <v>47</v>
      </c>
      <c r="AM37" s="22" t="s">
        <v>41</v>
      </c>
      <c r="AN37" s="23" t="s">
        <v>42</v>
      </c>
      <c r="AO37" s="24" t="s">
        <v>127</v>
      </c>
      <c r="AP37" s="25" t="s">
        <v>46</v>
      </c>
      <c r="AQ37" s="24" t="s">
        <v>47</v>
      </c>
      <c r="AR37" s="55"/>
      <c r="AS37" s="26" t="s">
        <v>71</v>
      </c>
      <c r="AT37" s="26" t="s">
        <v>128</v>
      </c>
      <c r="AU37" s="27" t="s">
        <v>129</v>
      </c>
      <c r="AV37" s="27" t="s">
        <v>130</v>
      </c>
      <c r="AY37" s="801">
        <f>AT44</f>
        <v>0</v>
      </c>
      <c r="AZ37" s="802"/>
      <c r="BC37" s="810" t="s">
        <v>359</v>
      </c>
      <c r="BD37" s="811"/>
      <c r="BE37" s="811"/>
    </row>
    <row r="38" spans="1:57" ht="24" customHeight="1" thickBot="1">
      <c r="A38" s="36">
        <f t="shared" ref="A38:A45" si="40">IF(D38="",0,1)</f>
        <v>0</v>
      </c>
      <c r="B38" s="814" t="s">
        <v>132</v>
      </c>
      <c r="C38" s="602"/>
      <c r="D38" s="602"/>
      <c r="E38" s="619"/>
      <c r="F38" s="631"/>
      <c r="G38" s="621">
        <f>IF(J38="",0,1)</f>
        <v>0</v>
      </c>
      <c r="H38" s="622">
        <f t="shared" ref="H38:H43" si="41">IF(A38+G38=1,0,2)</f>
        <v>2</v>
      </c>
      <c r="I38" s="623"/>
      <c r="J38" s="623"/>
      <c r="K38" s="624">
        <f t="shared" ref="K38:K43" si="42">J38-I38</f>
        <v>0</v>
      </c>
      <c r="L38" s="625"/>
      <c r="M38" s="624">
        <f t="shared" ref="M38:M43" si="43">L38*K38</f>
        <v>0</v>
      </c>
      <c r="N38" s="623"/>
      <c r="O38" s="623"/>
      <c r="P38" s="624">
        <f t="shared" ref="P38:P43" si="44">O38-N38</f>
        <v>0</v>
      </c>
      <c r="Q38" s="625"/>
      <c r="R38" s="624">
        <f t="shared" ref="R38:R43" si="45">Q38*P38</f>
        <v>0</v>
      </c>
      <c r="S38" s="623"/>
      <c r="T38" s="623"/>
      <c r="U38" s="624">
        <f t="shared" ref="U38:U43" si="46">T38-S38</f>
        <v>0</v>
      </c>
      <c r="V38" s="625"/>
      <c r="W38" s="624">
        <f t="shared" ref="W38:W43" si="47">V38*U38</f>
        <v>0</v>
      </c>
      <c r="X38" s="623"/>
      <c r="Y38" s="623"/>
      <c r="Z38" s="624">
        <f t="shared" ref="Z38:Z43" si="48">Y38-X38</f>
        <v>0</v>
      </c>
      <c r="AA38" s="625"/>
      <c r="AB38" s="624">
        <f t="shared" ref="AB38:AB43" si="49">AA38*Z38</f>
        <v>0</v>
      </c>
      <c r="AC38" s="623"/>
      <c r="AD38" s="623"/>
      <c r="AE38" s="624">
        <f t="shared" ref="AE38:AE43" si="50">AD38-AC38</f>
        <v>0</v>
      </c>
      <c r="AF38" s="625"/>
      <c r="AG38" s="624">
        <f t="shared" ref="AG38:AG43" si="51">AF38*AE38</f>
        <v>0</v>
      </c>
      <c r="AH38" s="623"/>
      <c r="AI38" s="623"/>
      <c r="AJ38" s="624">
        <f t="shared" ref="AJ38:AJ43" si="52">AI38-AH38</f>
        <v>0</v>
      </c>
      <c r="AK38" s="625"/>
      <c r="AL38" s="642">
        <f t="shared" ref="AL38:AL43" si="53">AK38*AJ38</f>
        <v>0</v>
      </c>
      <c r="AM38" s="623"/>
      <c r="AN38" s="626"/>
      <c r="AO38" s="624">
        <f t="shared" ref="AO38:AO43" si="54">AN38-AM38</f>
        <v>0</v>
      </c>
      <c r="AP38" s="625"/>
      <c r="AQ38" s="642">
        <f t="shared" ref="AQ38:AQ43" si="55">AP38*AO38</f>
        <v>0</v>
      </c>
      <c r="AR38" s="627"/>
      <c r="AS38" s="628">
        <f>W38+R38+M38+AB38+AL38+AQ38+AG38</f>
        <v>0</v>
      </c>
      <c r="AT38" s="628">
        <f t="shared" ref="AT38:AT43" si="56">AS38*E38</f>
        <v>0</v>
      </c>
      <c r="AU38" s="624">
        <f t="shared" ref="AU38:AU43" si="57">P38+U38+K38+AE38+AJ38+AO38+Z38</f>
        <v>0</v>
      </c>
      <c r="AV38" s="624">
        <f t="shared" ref="AV38:AV43" si="58">AU38*E38</f>
        <v>0</v>
      </c>
      <c r="AY38" s="803"/>
      <c r="AZ38" s="804"/>
      <c r="BC38" s="811"/>
      <c r="BD38" s="811"/>
      <c r="BE38" s="811"/>
    </row>
    <row r="39" spans="1:57" ht="24" customHeight="1">
      <c r="A39" s="36">
        <f t="shared" si="40"/>
        <v>0</v>
      </c>
      <c r="B39" s="814"/>
      <c r="C39" s="629"/>
      <c r="D39" s="629"/>
      <c r="E39" s="619"/>
      <c r="F39" s="643"/>
      <c r="G39" s="621">
        <f>IF(J39="",0,1)</f>
        <v>0</v>
      </c>
      <c r="H39" s="622">
        <f t="shared" si="41"/>
        <v>2</v>
      </c>
      <c r="I39" s="623"/>
      <c r="J39" s="623"/>
      <c r="K39" s="624">
        <f t="shared" si="42"/>
        <v>0</v>
      </c>
      <c r="L39" s="625"/>
      <c r="M39" s="624">
        <f t="shared" si="43"/>
        <v>0</v>
      </c>
      <c r="N39" s="623"/>
      <c r="O39" s="623"/>
      <c r="P39" s="624">
        <f t="shared" si="44"/>
        <v>0</v>
      </c>
      <c r="Q39" s="625"/>
      <c r="R39" s="624">
        <f t="shared" si="45"/>
        <v>0</v>
      </c>
      <c r="S39" s="623"/>
      <c r="T39" s="623"/>
      <c r="U39" s="624">
        <f t="shared" si="46"/>
        <v>0</v>
      </c>
      <c r="V39" s="625"/>
      <c r="W39" s="642">
        <f t="shared" si="47"/>
        <v>0</v>
      </c>
      <c r="X39" s="623"/>
      <c r="Y39" s="623"/>
      <c r="Z39" s="624">
        <f t="shared" si="48"/>
        <v>0</v>
      </c>
      <c r="AA39" s="625"/>
      <c r="AB39" s="642">
        <f t="shared" si="49"/>
        <v>0</v>
      </c>
      <c r="AC39" s="623"/>
      <c r="AD39" s="623"/>
      <c r="AE39" s="624">
        <f t="shared" si="50"/>
        <v>0</v>
      </c>
      <c r="AF39" s="625"/>
      <c r="AG39" s="642">
        <f t="shared" si="51"/>
        <v>0</v>
      </c>
      <c r="AH39" s="623"/>
      <c r="AI39" s="623"/>
      <c r="AJ39" s="624">
        <f t="shared" si="52"/>
        <v>0</v>
      </c>
      <c r="AK39" s="625"/>
      <c r="AL39" s="642">
        <f t="shared" si="53"/>
        <v>0</v>
      </c>
      <c r="AM39" s="623"/>
      <c r="AN39" s="626"/>
      <c r="AO39" s="624">
        <f t="shared" si="54"/>
        <v>0</v>
      </c>
      <c r="AP39" s="625"/>
      <c r="AQ39" s="642">
        <f t="shared" si="55"/>
        <v>0</v>
      </c>
      <c r="AR39" s="627"/>
      <c r="AS39" s="628">
        <f>W39+R39+M39+AB39+AL39+AQ39+AG39</f>
        <v>0</v>
      </c>
      <c r="AT39" s="628">
        <f t="shared" si="56"/>
        <v>0</v>
      </c>
      <c r="AU39" s="624">
        <f t="shared" si="57"/>
        <v>0</v>
      </c>
      <c r="AV39" s="624">
        <f t="shared" si="58"/>
        <v>0</v>
      </c>
      <c r="BC39" s="811"/>
      <c r="BD39" s="811"/>
      <c r="BE39" s="811"/>
    </row>
    <row r="40" spans="1:57" ht="24" customHeight="1">
      <c r="A40" s="36">
        <f t="shared" si="40"/>
        <v>0</v>
      </c>
      <c r="B40" s="814"/>
      <c r="C40" s="629"/>
      <c r="D40" s="629"/>
      <c r="E40" s="619"/>
      <c r="F40" s="631"/>
      <c r="G40" s="621">
        <f>IF(J40="",0,1)</f>
        <v>0</v>
      </c>
      <c r="H40" s="622">
        <f t="shared" si="41"/>
        <v>2</v>
      </c>
      <c r="I40" s="623"/>
      <c r="J40" s="623"/>
      <c r="K40" s="624">
        <f t="shared" si="42"/>
        <v>0</v>
      </c>
      <c r="L40" s="625"/>
      <c r="M40" s="624">
        <f t="shared" si="43"/>
        <v>0</v>
      </c>
      <c r="N40" s="623"/>
      <c r="O40" s="626"/>
      <c r="P40" s="624">
        <f t="shared" si="44"/>
        <v>0</v>
      </c>
      <c r="Q40" s="625"/>
      <c r="R40" s="624">
        <f t="shared" si="45"/>
        <v>0</v>
      </c>
      <c r="S40" s="623"/>
      <c r="T40" s="626"/>
      <c r="U40" s="624">
        <f t="shared" si="46"/>
        <v>0</v>
      </c>
      <c r="V40" s="625"/>
      <c r="W40" s="642">
        <f t="shared" si="47"/>
        <v>0</v>
      </c>
      <c r="X40" s="623"/>
      <c r="Y40" s="626"/>
      <c r="Z40" s="624">
        <f t="shared" si="48"/>
        <v>0</v>
      </c>
      <c r="AA40" s="625"/>
      <c r="AB40" s="642">
        <f t="shared" si="49"/>
        <v>0</v>
      </c>
      <c r="AC40" s="623"/>
      <c r="AD40" s="626"/>
      <c r="AE40" s="624">
        <f t="shared" si="50"/>
        <v>0</v>
      </c>
      <c r="AF40" s="625"/>
      <c r="AG40" s="642">
        <f t="shared" si="51"/>
        <v>0</v>
      </c>
      <c r="AH40" s="623"/>
      <c r="AI40" s="626"/>
      <c r="AJ40" s="624">
        <f t="shared" si="52"/>
        <v>0</v>
      </c>
      <c r="AK40" s="625"/>
      <c r="AL40" s="642">
        <f t="shared" si="53"/>
        <v>0</v>
      </c>
      <c r="AM40" s="623"/>
      <c r="AN40" s="626"/>
      <c r="AO40" s="624">
        <f t="shared" si="54"/>
        <v>0</v>
      </c>
      <c r="AP40" s="625"/>
      <c r="AQ40" s="642">
        <f t="shared" si="55"/>
        <v>0</v>
      </c>
      <c r="AR40" s="627"/>
      <c r="AS40" s="628">
        <f>W40+R40+M40+AB40+AL40+AQ40+AG40</f>
        <v>0</v>
      </c>
      <c r="AT40" s="628">
        <f t="shared" si="56"/>
        <v>0</v>
      </c>
      <c r="AU40" s="624">
        <f t="shared" si="57"/>
        <v>0</v>
      </c>
      <c r="AV40" s="624">
        <f t="shared" si="58"/>
        <v>0</v>
      </c>
      <c r="AW40" s="652">
        <f>IF(E44&gt;0,AV44/E44,0)</f>
        <v>0</v>
      </c>
      <c r="BC40" s="812" t="s">
        <v>0</v>
      </c>
      <c r="BD40" s="813"/>
      <c r="BE40" s="813"/>
    </row>
    <row r="41" spans="1:57" ht="24" customHeight="1">
      <c r="A41" s="36">
        <f t="shared" si="40"/>
        <v>0</v>
      </c>
      <c r="B41" s="814"/>
      <c r="C41" s="629"/>
      <c r="D41" s="629"/>
      <c r="E41" s="619"/>
      <c r="F41" s="631"/>
      <c r="G41" s="621">
        <f t="shared" ref="G41:G49" si="59">IF(J41="",0,1)</f>
        <v>0</v>
      </c>
      <c r="H41" s="622">
        <f t="shared" si="41"/>
        <v>2</v>
      </c>
      <c r="I41" s="623"/>
      <c r="J41" s="623"/>
      <c r="K41" s="624">
        <f t="shared" si="42"/>
        <v>0</v>
      </c>
      <c r="L41" s="625"/>
      <c r="M41" s="624">
        <f t="shared" si="43"/>
        <v>0</v>
      </c>
      <c r="N41" s="623"/>
      <c r="O41" s="626"/>
      <c r="P41" s="624">
        <f t="shared" si="44"/>
        <v>0</v>
      </c>
      <c r="Q41" s="625"/>
      <c r="R41" s="624">
        <f t="shared" si="45"/>
        <v>0</v>
      </c>
      <c r="S41" s="623"/>
      <c r="T41" s="626"/>
      <c r="U41" s="624">
        <f t="shared" si="46"/>
        <v>0</v>
      </c>
      <c r="V41" s="625"/>
      <c r="W41" s="642">
        <f t="shared" si="47"/>
        <v>0</v>
      </c>
      <c r="X41" s="623"/>
      <c r="Y41" s="626"/>
      <c r="Z41" s="624">
        <f t="shared" si="48"/>
        <v>0</v>
      </c>
      <c r="AA41" s="625"/>
      <c r="AB41" s="642">
        <f t="shared" si="49"/>
        <v>0</v>
      </c>
      <c r="AC41" s="623"/>
      <c r="AD41" s="626"/>
      <c r="AE41" s="624">
        <f t="shared" si="50"/>
        <v>0</v>
      </c>
      <c r="AF41" s="625"/>
      <c r="AG41" s="642">
        <f t="shared" si="51"/>
        <v>0</v>
      </c>
      <c r="AH41" s="623"/>
      <c r="AI41" s="626"/>
      <c r="AJ41" s="624">
        <f t="shared" si="52"/>
        <v>0</v>
      </c>
      <c r="AK41" s="625"/>
      <c r="AL41" s="642">
        <f t="shared" si="53"/>
        <v>0</v>
      </c>
      <c r="AM41" s="623"/>
      <c r="AN41" s="626"/>
      <c r="AO41" s="624">
        <f t="shared" si="54"/>
        <v>0</v>
      </c>
      <c r="AP41" s="625"/>
      <c r="AQ41" s="642">
        <f t="shared" si="55"/>
        <v>0</v>
      </c>
      <c r="AR41" s="627"/>
      <c r="AS41" s="628">
        <f>W41+R41+M41+AB41+AL41+AQ41+AG41</f>
        <v>0</v>
      </c>
      <c r="AT41" s="628">
        <f t="shared" si="56"/>
        <v>0</v>
      </c>
      <c r="AU41" s="624">
        <f t="shared" si="57"/>
        <v>0</v>
      </c>
      <c r="AV41" s="624">
        <f t="shared" si="58"/>
        <v>0</v>
      </c>
      <c r="BC41" s="813"/>
      <c r="BD41" s="813"/>
      <c r="BE41" s="813"/>
    </row>
    <row r="42" spans="1:57" ht="24" customHeight="1">
      <c r="A42" s="36">
        <f t="shared" si="40"/>
        <v>0</v>
      </c>
      <c r="B42" s="814"/>
      <c r="C42" s="629"/>
      <c r="D42" s="629"/>
      <c r="E42" s="619"/>
      <c r="F42" s="631"/>
      <c r="G42" s="621">
        <f t="shared" si="59"/>
        <v>0</v>
      </c>
      <c r="H42" s="622">
        <f t="shared" si="41"/>
        <v>2</v>
      </c>
      <c r="I42" s="632"/>
      <c r="J42" s="623"/>
      <c r="K42" s="624">
        <f t="shared" si="42"/>
        <v>0</v>
      </c>
      <c r="L42" s="625"/>
      <c r="M42" s="624">
        <f t="shared" si="43"/>
        <v>0</v>
      </c>
      <c r="N42" s="623"/>
      <c r="O42" s="626"/>
      <c r="P42" s="624">
        <f t="shared" si="44"/>
        <v>0</v>
      </c>
      <c r="Q42" s="625"/>
      <c r="R42" s="624">
        <f t="shared" si="45"/>
        <v>0</v>
      </c>
      <c r="S42" s="623"/>
      <c r="T42" s="626"/>
      <c r="U42" s="624">
        <f t="shared" si="46"/>
        <v>0</v>
      </c>
      <c r="V42" s="625"/>
      <c r="W42" s="642">
        <f t="shared" si="47"/>
        <v>0</v>
      </c>
      <c r="X42" s="623"/>
      <c r="Y42" s="626"/>
      <c r="Z42" s="624">
        <f t="shared" si="48"/>
        <v>0</v>
      </c>
      <c r="AA42" s="625"/>
      <c r="AB42" s="642">
        <f t="shared" si="49"/>
        <v>0</v>
      </c>
      <c r="AC42" s="623"/>
      <c r="AD42" s="626"/>
      <c r="AE42" s="624">
        <f t="shared" si="50"/>
        <v>0</v>
      </c>
      <c r="AF42" s="625"/>
      <c r="AG42" s="642">
        <f t="shared" si="51"/>
        <v>0</v>
      </c>
      <c r="AH42" s="623"/>
      <c r="AI42" s="626"/>
      <c r="AJ42" s="624">
        <f t="shared" si="52"/>
        <v>0</v>
      </c>
      <c r="AK42" s="625"/>
      <c r="AL42" s="642">
        <f t="shared" si="53"/>
        <v>0</v>
      </c>
      <c r="AM42" s="623"/>
      <c r="AN42" s="626"/>
      <c r="AO42" s="624">
        <f t="shared" si="54"/>
        <v>0</v>
      </c>
      <c r="AP42" s="625"/>
      <c r="AQ42" s="642">
        <f t="shared" si="55"/>
        <v>0</v>
      </c>
      <c r="AR42" s="627"/>
      <c r="AS42" s="628">
        <f>W42+R42+M42+AB42+AL42+AQ42+AG42</f>
        <v>0</v>
      </c>
      <c r="AT42" s="628">
        <f t="shared" si="56"/>
        <v>0</v>
      </c>
      <c r="AU42" s="624">
        <f t="shared" si="57"/>
        <v>0</v>
      </c>
      <c r="AV42" s="624">
        <f t="shared" si="58"/>
        <v>0</v>
      </c>
      <c r="BC42" s="813"/>
      <c r="BD42" s="813"/>
      <c r="BE42" s="813"/>
    </row>
    <row r="43" spans="1:57" ht="24" customHeight="1">
      <c r="A43" s="36">
        <f t="shared" si="40"/>
        <v>0</v>
      </c>
      <c r="B43" s="814"/>
      <c r="C43" s="629"/>
      <c r="D43" s="629"/>
      <c r="E43" s="619"/>
      <c r="F43" s="631"/>
      <c r="G43" s="621">
        <f t="shared" si="59"/>
        <v>0</v>
      </c>
      <c r="H43" s="622">
        <f t="shared" si="41"/>
        <v>2</v>
      </c>
      <c r="I43" s="633"/>
      <c r="J43" s="623"/>
      <c r="K43" s="624">
        <f t="shared" si="42"/>
        <v>0</v>
      </c>
      <c r="L43" s="625"/>
      <c r="M43" s="624">
        <f t="shared" si="43"/>
        <v>0</v>
      </c>
      <c r="N43" s="634"/>
      <c r="O43" s="626"/>
      <c r="P43" s="624">
        <f t="shared" si="44"/>
        <v>0</v>
      </c>
      <c r="Q43" s="625"/>
      <c r="R43" s="624">
        <f t="shared" si="45"/>
        <v>0</v>
      </c>
      <c r="S43" s="634"/>
      <c r="T43" s="626"/>
      <c r="U43" s="624">
        <f t="shared" si="46"/>
        <v>0</v>
      </c>
      <c r="V43" s="625"/>
      <c r="W43" s="642">
        <f t="shared" si="47"/>
        <v>0</v>
      </c>
      <c r="X43" s="634"/>
      <c r="Y43" s="626"/>
      <c r="Z43" s="624">
        <f t="shared" si="48"/>
        <v>0</v>
      </c>
      <c r="AA43" s="625"/>
      <c r="AB43" s="642">
        <f t="shared" si="49"/>
        <v>0</v>
      </c>
      <c r="AC43" s="634"/>
      <c r="AD43" s="626"/>
      <c r="AE43" s="624">
        <f t="shared" si="50"/>
        <v>0</v>
      </c>
      <c r="AF43" s="625"/>
      <c r="AG43" s="642">
        <f t="shared" si="51"/>
        <v>0</v>
      </c>
      <c r="AH43" s="634"/>
      <c r="AI43" s="626"/>
      <c r="AJ43" s="624">
        <f t="shared" si="52"/>
        <v>0</v>
      </c>
      <c r="AK43" s="625"/>
      <c r="AL43" s="642">
        <f t="shared" si="53"/>
        <v>0</v>
      </c>
      <c r="AM43" s="634"/>
      <c r="AN43" s="626"/>
      <c r="AO43" s="624">
        <f t="shared" si="54"/>
        <v>0</v>
      </c>
      <c r="AP43" s="625"/>
      <c r="AQ43" s="642">
        <f t="shared" si="55"/>
        <v>0</v>
      </c>
      <c r="AR43" s="627"/>
      <c r="AS43" s="628">
        <f>W43+R43+M43+AB43+AL43+AQ43</f>
        <v>0</v>
      </c>
      <c r="AT43" s="628">
        <f t="shared" si="56"/>
        <v>0</v>
      </c>
      <c r="AU43" s="624">
        <f t="shared" si="57"/>
        <v>0</v>
      </c>
      <c r="AV43" s="624">
        <f t="shared" si="58"/>
        <v>0</v>
      </c>
      <c r="BC43" s="813"/>
      <c r="BD43" s="813"/>
      <c r="BE43" s="813"/>
    </row>
    <row r="44" spans="1:57" ht="27" customHeight="1">
      <c r="A44" s="36">
        <f t="shared" si="40"/>
        <v>0</v>
      </c>
      <c r="B44" s="814"/>
      <c r="C44" s="635">
        <f>COUNTA(C38:C43)</f>
        <v>0</v>
      </c>
      <c r="D44" s="635"/>
      <c r="E44" s="613">
        <f>SUM(E38:E43)</f>
        <v>0</v>
      </c>
      <c r="F44" s="631"/>
      <c r="G44" s="621">
        <f t="shared" si="59"/>
        <v>0</v>
      </c>
      <c r="H44" s="622">
        <f>IF(G44+C44=1,0,2)</f>
        <v>2</v>
      </c>
      <c r="I44" s="819" t="s">
        <v>32</v>
      </c>
      <c r="J44" s="819"/>
      <c r="K44" s="819"/>
      <c r="L44" s="819"/>
      <c r="M44" s="640">
        <f>SUM(M38:M43)</f>
        <v>0</v>
      </c>
      <c r="N44" s="819" t="s">
        <v>32</v>
      </c>
      <c r="O44" s="819"/>
      <c r="P44" s="819"/>
      <c r="Q44" s="819"/>
      <c r="R44" s="640">
        <f>SUM(R38:R43)</f>
        <v>0</v>
      </c>
      <c r="S44" s="637" t="s">
        <v>32</v>
      </c>
      <c r="T44" s="638"/>
      <c r="U44" s="638"/>
      <c r="V44" s="644"/>
      <c r="W44" s="637">
        <f>SUM(W38:W43)</f>
        <v>0</v>
      </c>
      <c r="X44" s="637" t="s">
        <v>32</v>
      </c>
      <c r="Y44" s="638"/>
      <c r="Z44" s="638"/>
      <c r="AA44" s="644"/>
      <c r="AB44" s="637">
        <f>SUM(AB38:AB43)</f>
        <v>0</v>
      </c>
      <c r="AC44" s="637" t="s">
        <v>32</v>
      </c>
      <c r="AD44" s="638"/>
      <c r="AE44" s="638"/>
      <c r="AF44" s="644"/>
      <c r="AG44" s="637">
        <f>SUM(AG38:AG43)</f>
        <v>0</v>
      </c>
      <c r="AH44" s="637" t="s">
        <v>32</v>
      </c>
      <c r="AI44" s="638"/>
      <c r="AJ44" s="638"/>
      <c r="AK44" s="644"/>
      <c r="AL44" s="637">
        <f>SUM(AL38:AL43)</f>
        <v>0</v>
      </c>
      <c r="AM44" s="637" t="s">
        <v>32</v>
      </c>
      <c r="AN44" s="638"/>
      <c r="AO44" s="638"/>
      <c r="AP44" s="644"/>
      <c r="AQ44" s="637">
        <f>SUM(AQ38:AQ43)</f>
        <v>0</v>
      </c>
      <c r="AR44" s="641"/>
      <c r="AS44" s="639">
        <f>SUM(AS38:AS43)</f>
        <v>0</v>
      </c>
      <c r="AT44" s="639">
        <f>SUM(AT38:AT43)</f>
        <v>0</v>
      </c>
      <c r="AU44" s="640">
        <f>SUM(AU38:AU43)</f>
        <v>0</v>
      </c>
      <c r="AV44" s="640">
        <f>SUM(AV38:AV43)</f>
        <v>0</v>
      </c>
      <c r="AZ44" s="52"/>
      <c r="BC44" s="813"/>
      <c r="BD44" s="813"/>
      <c r="BE44" s="813"/>
    </row>
    <row r="45" spans="1:57" ht="16.5" customHeight="1" thickBot="1">
      <c r="A45" s="36">
        <f t="shared" si="40"/>
        <v>0</v>
      </c>
      <c r="B45" s="37"/>
      <c r="D45" s="5"/>
      <c r="G45" s="45">
        <f t="shared" si="59"/>
        <v>0</v>
      </c>
      <c r="H45" s="46">
        <f>IF(G45+C45=1,0,2)</f>
        <v>2</v>
      </c>
      <c r="I45" s="821"/>
      <c r="J45" s="822"/>
      <c r="K45" s="53"/>
      <c r="N45" s="821"/>
      <c r="O45" s="822"/>
      <c r="P45" s="53"/>
      <c r="S45" s="821"/>
      <c r="T45" s="822"/>
      <c r="U45" s="53"/>
      <c r="X45" s="821"/>
      <c r="Y45" s="822"/>
      <c r="Z45" s="53"/>
      <c r="AC45" s="821"/>
      <c r="AD45" s="822"/>
      <c r="AE45" s="53"/>
      <c r="AH45" s="821"/>
      <c r="AI45" s="822"/>
      <c r="AJ45" s="53"/>
      <c r="AM45" s="821"/>
      <c r="AN45" s="822"/>
      <c r="AO45" s="53"/>
      <c r="AR45" s="54"/>
      <c r="BC45" s="813"/>
      <c r="BD45" s="813"/>
      <c r="BE45" s="813"/>
    </row>
    <row r="46" spans="1:57" ht="78.75">
      <c r="A46" s="36"/>
      <c r="B46" s="37"/>
      <c r="C46" s="815" t="s">
        <v>54</v>
      </c>
      <c r="D46" s="816"/>
      <c r="E46" s="11" t="s">
        <v>131</v>
      </c>
      <c r="F46" s="48"/>
      <c r="G46" s="45"/>
      <c r="H46" s="46"/>
      <c r="I46" s="22" t="s">
        <v>41</v>
      </c>
      <c r="J46" s="23" t="s">
        <v>42</v>
      </c>
      <c r="K46" s="24" t="s">
        <v>127</v>
      </c>
      <c r="L46" s="25" t="s">
        <v>46</v>
      </c>
      <c r="M46" s="24" t="s">
        <v>47</v>
      </c>
      <c r="N46" s="22" t="s">
        <v>41</v>
      </c>
      <c r="O46" s="23" t="s">
        <v>42</v>
      </c>
      <c r="P46" s="24" t="s">
        <v>127</v>
      </c>
      <c r="Q46" s="25" t="s">
        <v>46</v>
      </c>
      <c r="R46" s="24" t="s">
        <v>47</v>
      </c>
      <c r="S46" s="22" t="s">
        <v>41</v>
      </c>
      <c r="T46" s="23" t="s">
        <v>42</v>
      </c>
      <c r="U46" s="24" t="s">
        <v>127</v>
      </c>
      <c r="V46" s="25" t="s">
        <v>46</v>
      </c>
      <c r="W46" s="24" t="s">
        <v>47</v>
      </c>
      <c r="X46" s="22" t="s">
        <v>41</v>
      </c>
      <c r="Y46" s="23" t="s">
        <v>42</v>
      </c>
      <c r="Z46" s="24" t="s">
        <v>127</v>
      </c>
      <c r="AA46" s="25" t="s">
        <v>46</v>
      </c>
      <c r="AB46" s="24" t="s">
        <v>47</v>
      </c>
      <c r="AC46" s="22" t="s">
        <v>41</v>
      </c>
      <c r="AD46" s="23" t="s">
        <v>42</v>
      </c>
      <c r="AE46" s="24" t="s">
        <v>127</v>
      </c>
      <c r="AF46" s="25" t="s">
        <v>46</v>
      </c>
      <c r="AG46" s="24" t="s">
        <v>47</v>
      </c>
      <c r="AH46" s="22" t="s">
        <v>41</v>
      </c>
      <c r="AI46" s="23" t="s">
        <v>42</v>
      </c>
      <c r="AJ46" s="24" t="s">
        <v>127</v>
      </c>
      <c r="AK46" s="25" t="s">
        <v>46</v>
      </c>
      <c r="AL46" s="24" t="s">
        <v>47</v>
      </c>
      <c r="AM46" s="22" t="s">
        <v>41</v>
      </c>
      <c r="AN46" s="23" t="s">
        <v>42</v>
      </c>
      <c r="AO46" s="24" t="s">
        <v>127</v>
      </c>
      <c r="AP46" s="25" t="s">
        <v>46</v>
      </c>
      <c r="AQ46" s="24" t="s">
        <v>47</v>
      </c>
      <c r="AR46" s="55"/>
      <c r="AS46" s="26" t="s">
        <v>71</v>
      </c>
      <c r="AT46" s="26" t="s">
        <v>128</v>
      </c>
      <c r="AU46" s="27" t="s">
        <v>129</v>
      </c>
      <c r="AV46" s="27" t="s">
        <v>130</v>
      </c>
      <c r="AY46" s="801">
        <f>AT53</f>
        <v>0</v>
      </c>
      <c r="AZ46" s="802"/>
      <c r="BC46" s="6"/>
      <c r="BD46" s="6"/>
      <c r="BE46" s="6"/>
    </row>
    <row r="47" spans="1:57" ht="24" customHeight="1" thickBot="1">
      <c r="A47" s="36">
        <f t="shared" ref="A47:A53" si="60">IF(D47="",0,1)</f>
        <v>0</v>
      </c>
      <c r="B47" s="814" t="s">
        <v>132</v>
      </c>
      <c r="C47" s="602"/>
      <c r="D47" s="602"/>
      <c r="E47" s="619"/>
      <c r="F47" s="631"/>
      <c r="G47" s="621">
        <f t="shared" si="59"/>
        <v>0</v>
      </c>
      <c r="H47" s="622">
        <f t="shared" ref="H47:H52" si="61">IF(A47+G47=1,0,2)</f>
        <v>2</v>
      </c>
      <c r="I47" s="623"/>
      <c r="J47" s="623"/>
      <c r="K47" s="624">
        <f t="shared" ref="K47:K52" si="62">J47-I47</f>
        <v>0</v>
      </c>
      <c r="L47" s="625"/>
      <c r="M47" s="624">
        <f t="shared" ref="M47:M52" si="63">L47*K47</f>
        <v>0</v>
      </c>
      <c r="N47" s="623"/>
      <c r="O47" s="623"/>
      <c r="P47" s="624">
        <f t="shared" ref="P47:P52" si="64">O47-N47</f>
        <v>0</v>
      </c>
      <c r="Q47" s="625"/>
      <c r="R47" s="624">
        <f t="shared" ref="R47:R52" si="65">Q47*P47</f>
        <v>0</v>
      </c>
      <c r="S47" s="623"/>
      <c r="T47" s="623"/>
      <c r="U47" s="624">
        <f t="shared" ref="U47:U52" si="66">T47-S47</f>
        <v>0</v>
      </c>
      <c r="V47" s="625"/>
      <c r="W47" s="624">
        <f t="shared" ref="W47:W52" si="67">V47*U47</f>
        <v>0</v>
      </c>
      <c r="X47" s="623"/>
      <c r="Y47" s="623"/>
      <c r="Z47" s="624">
        <f t="shared" ref="Z47:Z52" si="68">Y47-X47</f>
        <v>0</v>
      </c>
      <c r="AA47" s="625"/>
      <c r="AB47" s="624">
        <f t="shared" ref="AB47:AB52" si="69">AA47*Z47</f>
        <v>0</v>
      </c>
      <c r="AC47" s="623"/>
      <c r="AD47" s="623"/>
      <c r="AE47" s="624">
        <f t="shared" ref="AE47:AE52" si="70">AD47-AC47</f>
        <v>0</v>
      </c>
      <c r="AF47" s="625"/>
      <c r="AG47" s="624">
        <f t="shared" ref="AG47:AG52" si="71">AF47*AE47</f>
        <v>0</v>
      </c>
      <c r="AH47" s="623"/>
      <c r="AI47" s="623"/>
      <c r="AJ47" s="624">
        <f t="shared" ref="AJ47:AJ52" si="72">AI47-AH47</f>
        <v>0</v>
      </c>
      <c r="AK47" s="625"/>
      <c r="AL47" s="642">
        <f t="shared" ref="AL47:AL52" si="73">AK47*AJ47</f>
        <v>0</v>
      </c>
      <c r="AM47" s="623"/>
      <c r="AN47" s="626"/>
      <c r="AO47" s="624">
        <f t="shared" ref="AO47:AO52" si="74">AN47-AM47</f>
        <v>0</v>
      </c>
      <c r="AP47" s="625"/>
      <c r="AQ47" s="642">
        <f t="shared" ref="AQ47:AQ52" si="75">AP47*AO47</f>
        <v>0</v>
      </c>
      <c r="AR47" s="627"/>
      <c r="AS47" s="628">
        <f>W47+R47+M47+AB47+AL47+AQ47+AG47</f>
        <v>0</v>
      </c>
      <c r="AT47" s="628">
        <f t="shared" ref="AT47:AT52" si="76">AS47*E47</f>
        <v>0</v>
      </c>
      <c r="AU47" s="624">
        <f t="shared" ref="AU47:AU52" si="77">P47+U47+K47+AE47+AJ47+AO47+Z47</f>
        <v>0</v>
      </c>
      <c r="AV47" s="624">
        <f t="shared" ref="AV47:AV52" si="78">AU47*E47</f>
        <v>0</v>
      </c>
      <c r="AY47" s="803"/>
      <c r="AZ47" s="804"/>
      <c r="BC47" s="6"/>
      <c r="BD47" s="6"/>
      <c r="BE47" s="6"/>
    </row>
    <row r="48" spans="1:57" ht="24" customHeight="1">
      <c r="A48" s="36">
        <f t="shared" si="60"/>
        <v>0</v>
      </c>
      <c r="B48" s="814"/>
      <c r="C48" s="629"/>
      <c r="D48" s="629"/>
      <c r="E48" s="619"/>
      <c r="F48" s="643"/>
      <c r="G48" s="621">
        <f t="shared" si="59"/>
        <v>0</v>
      </c>
      <c r="H48" s="622">
        <f t="shared" si="61"/>
        <v>2</v>
      </c>
      <c r="I48" s="623"/>
      <c r="J48" s="623"/>
      <c r="K48" s="624">
        <f t="shared" si="62"/>
        <v>0</v>
      </c>
      <c r="L48" s="625"/>
      <c r="M48" s="624">
        <f t="shared" si="63"/>
        <v>0</v>
      </c>
      <c r="N48" s="623"/>
      <c r="O48" s="623"/>
      <c r="P48" s="624">
        <f t="shared" si="64"/>
        <v>0</v>
      </c>
      <c r="Q48" s="625"/>
      <c r="R48" s="624">
        <f t="shared" si="65"/>
        <v>0</v>
      </c>
      <c r="S48" s="623"/>
      <c r="T48" s="623"/>
      <c r="U48" s="624">
        <f t="shared" si="66"/>
        <v>0</v>
      </c>
      <c r="V48" s="625"/>
      <c r="W48" s="642">
        <f t="shared" si="67"/>
        <v>0</v>
      </c>
      <c r="X48" s="623"/>
      <c r="Y48" s="623"/>
      <c r="Z48" s="624">
        <f t="shared" si="68"/>
        <v>0</v>
      </c>
      <c r="AA48" s="625"/>
      <c r="AB48" s="642">
        <f t="shared" si="69"/>
        <v>0</v>
      </c>
      <c r="AC48" s="623"/>
      <c r="AD48" s="623"/>
      <c r="AE48" s="624">
        <f t="shared" si="70"/>
        <v>0</v>
      </c>
      <c r="AF48" s="625"/>
      <c r="AG48" s="642">
        <f t="shared" si="71"/>
        <v>0</v>
      </c>
      <c r="AH48" s="623"/>
      <c r="AI48" s="623"/>
      <c r="AJ48" s="624">
        <f t="shared" si="72"/>
        <v>0</v>
      </c>
      <c r="AK48" s="625"/>
      <c r="AL48" s="642">
        <f t="shared" si="73"/>
        <v>0</v>
      </c>
      <c r="AM48" s="623"/>
      <c r="AN48" s="626"/>
      <c r="AO48" s="624">
        <f t="shared" si="74"/>
        <v>0</v>
      </c>
      <c r="AP48" s="625"/>
      <c r="AQ48" s="642">
        <f t="shared" si="75"/>
        <v>0</v>
      </c>
      <c r="AR48" s="627"/>
      <c r="AS48" s="628">
        <f>W48+R48+M48+AB48+AL48+AQ48+AG48</f>
        <v>0</v>
      </c>
      <c r="AT48" s="628">
        <f t="shared" si="76"/>
        <v>0</v>
      </c>
      <c r="AU48" s="624">
        <f t="shared" si="77"/>
        <v>0</v>
      </c>
      <c r="AV48" s="624">
        <f t="shared" si="78"/>
        <v>0</v>
      </c>
      <c r="BC48" s="6"/>
      <c r="BD48" s="6"/>
      <c r="BE48" s="6"/>
    </row>
    <row r="49" spans="1:58" ht="24" customHeight="1" thickBot="1">
      <c r="A49" s="36">
        <f t="shared" si="60"/>
        <v>0</v>
      </c>
      <c r="B49" s="814"/>
      <c r="C49" s="629"/>
      <c r="D49" s="629"/>
      <c r="E49" s="619"/>
      <c r="F49" s="631"/>
      <c r="G49" s="621">
        <f t="shared" si="59"/>
        <v>0</v>
      </c>
      <c r="H49" s="622">
        <f t="shared" si="61"/>
        <v>2</v>
      </c>
      <c r="I49" s="623"/>
      <c r="J49" s="626"/>
      <c r="K49" s="624">
        <f t="shared" si="62"/>
        <v>0</v>
      </c>
      <c r="L49" s="625"/>
      <c r="M49" s="624">
        <f t="shared" si="63"/>
        <v>0</v>
      </c>
      <c r="N49" s="623"/>
      <c r="O49" s="623"/>
      <c r="P49" s="624">
        <f t="shared" si="64"/>
        <v>0</v>
      </c>
      <c r="Q49" s="625"/>
      <c r="R49" s="624">
        <f t="shared" si="65"/>
        <v>0</v>
      </c>
      <c r="S49" s="623"/>
      <c r="T49" s="626"/>
      <c r="U49" s="624">
        <f t="shared" si="66"/>
        <v>0</v>
      </c>
      <c r="V49" s="625"/>
      <c r="W49" s="642">
        <f t="shared" si="67"/>
        <v>0</v>
      </c>
      <c r="X49" s="623"/>
      <c r="Y49" s="626"/>
      <c r="Z49" s="624">
        <f t="shared" si="68"/>
        <v>0</v>
      </c>
      <c r="AA49" s="625"/>
      <c r="AB49" s="642">
        <f t="shared" si="69"/>
        <v>0</v>
      </c>
      <c r="AC49" s="623"/>
      <c r="AD49" s="626"/>
      <c r="AE49" s="624">
        <f t="shared" si="70"/>
        <v>0</v>
      </c>
      <c r="AF49" s="625"/>
      <c r="AG49" s="642">
        <f t="shared" si="71"/>
        <v>0</v>
      </c>
      <c r="AH49" s="623"/>
      <c r="AI49" s="626"/>
      <c r="AJ49" s="624">
        <f t="shared" si="72"/>
        <v>0</v>
      </c>
      <c r="AK49" s="625"/>
      <c r="AL49" s="642">
        <f t="shared" si="73"/>
        <v>0</v>
      </c>
      <c r="AM49" s="623"/>
      <c r="AN49" s="626"/>
      <c r="AO49" s="624">
        <f t="shared" si="74"/>
        <v>0</v>
      </c>
      <c r="AP49" s="625"/>
      <c r="AQ49" s="642">
        <f t="shared" si="75"/>
        <v>0</v>
      </c>
      <c r="AR49" s="627"/>
      <c r="AS49" s="628">
        <f>W49+R49+M49+AB49+AL49+AQ49+AG49</f>
        <v>0</v>
      </c>
      <c r="AT49" s="628">
        <f t="shared" si="76"/>
        <v>0</v>
      </c>
      <c r="AU49" s="624">
        <f t="shared" si="77"/>
        <v>0</v>
      </c>
      <c r="AV49" s="624">
        <f t="shared" si="78"/>
        <v>0</v>
      </c>
      <c r="AW49" s="652">
        <f>IF(E53&gt;0,AV53/E53,0)</f>
        <v>0</v>
      </c>
      <c r="BC49" s="6"/>
      <c r="BD49" s="6"/>
      <c r="BE49" s="6"/>
    </row>
    <row r="50" spans="1:58" ht="24" thickBot="1">
      <c r="A50" s="36">
        <f t="shared" si="60"/>
        <v>0</v>
      </c>
      <c r="B50" s="814"/>
      <c r="C50" s="629"/>
      <c r="D50" s="629"/>
      <c r="E50" s="619"/>
      <c r="F50" s="631"/>
      <c r="G50" s="621">
        <f>IF(J50="",0,1)</f>
        <v>0</v>
      </c>
      <c r="H50" s="622">
        <f t="shared" si="61"/>
        <v>2</v>
      </c>
      <c r="I50" s="623"/>
      <c r="J50" s="626"/>
      <c r="K50" s="624">
        <f t="shared" si="62"/>
        <v>0</v>
      </c>
      <c r="L50" s="625"/>
      <c r="M50" s="624">
        <f t="shared" si="63"/>
        <v>0</v>
      </c>
      <c r="N50" s="623"/>
      <c r="O50" s="623"/>
      <c r="P50" s="624">
        <f t="shared" si="64"/>
        <v>0</v>
      </c>
      <c r="Q50" s="625"/>
      <c r="R50" s="624">
        <f t="shared" si="65"/>
        <v>0</v>
      </c>
      <c r="S50" s="623"/>
      <c r="T50" s="626"/>
      <c r="U50" s="624">
        <f t="shared" si="66"/>
        <v>0</v>
      </c>
      <c r="V50" s="625"/>
      <c r="W50" s="642">
        <f t="shared" si="67"/>
        <v>0</v>
      </c>
      <c r="X50" s="623"/>
      <c r="Y50" s="626"/>
      <c r="Z50" s="624">
        <f t="shared" si="68"/>
        <v>0</v>
      </c>
      <c r="AA50" s="625"/>
      <c r="AB50" s="642">
        <f t="shared" si="69"/>
        <v>0</v>
      </c>
      <c r="AC50" s="623"/>
      <c r="AD50" s="626"/>
      <c r="AE50" s="624">
        <f t="shared" si="70"/>
        <v>0</v>
      </c>
      <c r="AF50" s="625"/>
      <c r="AG50" s="642">
        <f t="shared" si="71"/>
        <v>0</v>
      </c>
      <c r="AH50" s="623"/>
      <c r="AI50" s="626"/>
      <c r="AJ50" s="624">
        <f t="shared" si="72"/>
        <v>0</v>
      </c>
      <c r="AK50" s="625"/>
      <c r="AL50" s="642">
        <f t="shared" si="73"/>
        <v>0</v>
      </c>
      <c r="AM50" s="623"/>
      <c r="AN50" s="626"/>
      <c r="AO50" s="624">
        <f t="shared" si="74"/>
        <v>0</v>
      </c>
      <c r="AP50" s="625"/>
      <c r="AQ50" s="642">
        <f t="shared" si="75"/>
        <v>0</v>
      </c>
      <c r="AR50" s="627"/>
      <c r="AS50" s="628">
        <f>W50+R50+M50+AB50+AL50+AQ50+AG50</f>
        <v>0</v>
      </c>
      <c r="AT50" s="628">
        <f t="shared" si="76"/>
        <v>0</v>
      </c>
      <c r="AU50" s="624">
        <f t="shared" si="77"/>
        <v>0</v>
      </c>
      <c r="AV50" s="624">
        <f t="shared" si="78"/>
        <v>0</v>
      </c>
      <c r="BC50" s="791">
        <f>AY19+AY28+AY37+AY46+AY55+AY64</f>
        <v>0</v>
      </c>
      <c r="BD50" s="792"/>
      <c r="BE50" s="793"/>
    </row>
    <row r="51" spans="1:58" ht="24" customHeight="1">
      <c r="A51" s="36">
        <f t="shared" si="60"/>
        <v>0</v>
      </c>
      <c r="B51" s="814"/>
      <c r="C51" s="629"/>
      <c r="D51" s="629"/>
      <c r="E51" s="619"/>
      <c r="F51" s="631"/>
      <c r="G51" s="621">
        <f>IF(J51="",0,1)</f>
        <v>0</v>
      </c>
      <c r="H51" s="622">
        <f t="shared" si="61"/>
        <v>2</v>
      </c>
      <c r="I51" s="623"/>
      <c r="J51" s="626"/>
      <c r="K51" s="624">
        <f t="shared" si="62"/>
        <v>0</v>
      </c>
      <c r="L51" s="625"/>
      <c r="M51" s="624">
        <f t="shared" si="63"/>
        <v>0</v>
      </c>
      <c r="N51" s="623"/>
      <c r="O51" s="623"/>
      <c r="P51" s="624">
        <f t="shared" si="64"/>
        <v>0</v>
      </c>
      <c r="Q51" s="625"/>
      <c r="R51" s="624">
        <f t="shared" si="65"/>
        <v>0</v>
      </c>
      <c r="S51" s="623"/>
      <c r="T51" s="626"/>
      <c r="U51" s="624">
        <f t="shared" si="66"/>
        <v>0</v>
      </c>
      <c r="V51" s="625"/>
      <c r="W51" s="642">
        <f t="shared" si="67"/>
        <v>0</v>
      </c>
      <c r="X51" s="623"/>
      <c r="Y51" s="626"/>
      <c r="Z51" s="624">
        <f t="shared" si="68"/>
        <v>0</v>
      </c>
      <c r="AA51" s="625"/>
      <c r="AB51" s="642">
        <f t="shared" si="69"/>
        <v>0</v>
      </c>
      <c r="AC51" s="623"/>
      <c r="AD51" s="626"/>
      <c r="AE51" s="624">
        <f t="shared" si="70"/>
        <v>0</v>
      </c>
      <c r="AF51" s="625"/>
      <c r="AG51" s="642">
        <f t="shared" si="71"/>
        <v>0</v>
      </c>
      <c r="AH51" s="623"/>
      <c r="AI51" s="626"/>
      <c r="AJ51" s="624">
        <f t="shared" si="72"/>
        <v>0</v>
      </c>
      <c r="AK51" s="625"/>
      <c r="AL51" s="642">
        <f t="shared" si="73"/>
        <v>0</v>
      </c>
      <c r="AM51" s="623"/>
      <c r="AN51" s="626"/>
      <c r="AO51" s="624">
        <f t="shared" si="74"/>
        <v>0</v>
      </c>
      <c r="AP51" s="625"/>
      <c r="AQ51" s="642">
        <f t="shared" si="75"/>
        <v>0</v>
      </c>
      <c r="AR51" s="627"/>
      <c r="AS51" s="628">
        <f>W51+R51+M51+AB51+AL51+AQ51+AG51</f>
        <v>0</v>
      </c>
      <c r="AT51" s="628">
        <f t="shared" si="76"/>
        <v>0</v>
      </c>
      <c r="AU51" s="624">
        <f t="shared" si="77"/>
        <v>0</v>
      </c>
      <c r="AV51" s="624">
        <f t="shared" si="78"/>
        <v>0</v>
      </c>
      <c r="BC51" s="199"/>
      <c r="BD51" s="199"/>
      <c r="BE51" s="199"/>
    </row>
    <row r="52" spans="1:58" ht="24" customHeight="1">
      <c r="A52" s="36">
        <f t="shared" si="60"/>
        <v>0</v>
      </c>
      <c r="B52" s="814"/>
      <c r="C52" s="629"/>
      <c r="D52" s="629"/>
      <c r="E52" s="619"/>
      <c r="F52" s="631"/>
      <c r="G52" s="621">
        <f>IF(J52="",0,1)</f>
        <v>0</v>
      </c>
      <c r="H52" s="622">
        <f t="shared" si="61"/>
        <v>2</v>
      </c>
      <c r="I52" s="634"/>
      <c r="J52" s="626"/>
      <c r="K52" s="624">
        <f t="shared" si="62"/>
        <v>0</v>
      </c>
      <c r="L52" s="625"/>
      <c r="M52" s="624">
        <f t="shared" si="63"/>
        <v>0</v>
      </c>
      <c r="N52" s="623"/>
      <c r="O52" s="623"/>
      <c r="P52" s="624">
        <f t="shared" si="64"/>
        <v>0</v>
      </c>
      <c r="Q52" s="625"/>
      <c r="R52" s="624">
        <f t="shared" si="65"/>
        <v>0</v>
      </c>
      <c r="S52" s="634"/>
      <c r="T52" s="626"/>
      <c r="U52" s="624">
        <f t="shared" si="66"/>
        <v>0</v>
      </c>
      <c r="V52" s="625"/>
      <c r="W52" s="642">
        <f t="shared" si="67"/>
        <v>0</v>
      </c>
      <c r="X52" s="634"/>
      <c r="Y52" s="626"/>
      <c r="Z52" s="624">
        <f t="shared" si="68"/>
        <v>0</v>
      </c>
      <c r="AA52" s="625"/>
      <c r="AB52" s="642">
        <f t="shared" si="69"/>
        <v>0</v>
      </c>
      <c r="AC52" s="634"/>
      <c r="AD52" s="626"/>
      <c r="AE52" s="624">
        <f t="shared" si="70"/>
        <v>0</v>
      </c>
      <c r="AF52" s="625"/>
      <c r="AG52" s="642">
        <f t="shared" si="71"/>
        <v>0</v>
      </c>
      <c r="AH52" s="634"/>
      <c r="AI52" s="626"/>
      <c r="AJ52" s="624">
        <f t="shared" si="72"/>
        <v>0</v>
      </c>
      <c r="AK52" s="625"/>
      <c r="AL52" s="642">
        <f t="shared" si="73"/>
        <v>0</v>
      </c>
      <c r="AM52" s="634"/>
      <c r="AN52" s="626"/>
      <c r="AO52" s="624">
        <f t="shared" si="74"/>
        <v>0</v>
      </c>
      <c r="AP52" s="625"/>
      <c r="AQ52" s="642">
        <f t="shared" si="75"/>
        <v>0</v>
      </c>
      <c r="AR52" s="627"/>
      <c r="AS52" s="628">
        <f>W52+R52+M52+AB52+AL52+AQ52</f>
        <v>0</v>
      </c>
      <c r="AT52" s="628">
        <f t="shared" si="76"/>
        <v>0</v>
      </c>
      <c r="AU52" s="624">
        <f t="shared" si="77"/>
        <v>0</v>
      </c>
      <c r="AV52" s="624">
        <f t="shared" si="78"/>
        <v>0</v>
      </c>
      <c r="BC52" s="6"/>
      <c r="BD52" s="57"/>
      <c r="BE52" s="57"/>
      <c r="BF52" s="58"/>
    </row>
    <row r="53" spans="1:58" ht="27" customHeight="1">
      <c r="A53" s="36">
        <f t="shared" si="60"/>
        <v>0</v>
      </c>
      <c r="B53" s="814"/>
      <c r="C53" s="635">
        <f>COUNTA(C47:C52)</f>
        <v>0</v>
      </c>
      <c r="D53" s="635"/>
      <c r="E53" s="613">
        <f>SUM(E47:E52)</f>
        <v>0</v>
      </c>
      <c r="F53" s="631"/>
      <c r="G53" s="621"/>
      <c r="H53" s="622"/>
      <c r="I53" s="794" t="s">
        <v>32</v>
      </c>
      <c r="J53" s="795"/>
      <c r="K53" s="795"/>
      <c r="L53" s="796"/>
      <c r="M53" s="640">
        <f>SUM(M47:M52)</f>
        <v>0</v>
      </c>
      <c r="N53" s="794" t="s">
        <v>32</v>
      </c>
      <c r="O53" s="795"/>
      <c r="P53" s="795"/>
      <c r="Q53" s="796"/>
      <c r="R53" s="640">
        <f>SUM(R47:R52)</f>
        <v>0</v>
      </c>
      <c r="S53" s="794" t="s">
        <v>32</v>
      </c>
      <c r="T53" s="795"/>
      <c r="U53" s="795"/>
      <c r="V53" s="796"/>
      <c r="W53" s="637">
        <f>SUM(W47:W52)</f>
        <v>0</v>
      </c>
      <c r="X53" s="794" t="s">
        <v>32</v>
      </c>
      <c r="Y53" s="795"/>
      <c r="Z53" s="795"/>
      <c r="AA53" s="796"/>
      <c r="AB53" s="637">
        <f>SUM(AB47:AB52)</f>
        <v>0</v>
      </c>
      <c r="AC53" s="794" t="s">
        <v>32</v>
      </c>
      <c r="AD53" s="795"/>
      <c r="AE53" s="795"/>
      <c r="AF53" s="796"/>
      <c r="AG53" s="637">
        <f>SUM(AG47:AG52)</f>
        <v>0</v>
      </c>
      <c r="AH53" s="794" t="s">
        <v>32</v>
      </c>
      <c r="AI53" s="795"/>
      <c r="AJ53" s="795"/>
      <c r="AK53" s="796"/>
      <c r="AL53" s="637">
        <f>SUM(AL47:AL52)</f>
        <v>0</v>
      </c>
      <c r="AM53" s="794" t="s">
        <v>32</v>
      </c>
      <c r="AN53" s="805"/>
      <c r="AO53" s="805"/>
      <c r="AP53" s="806"/>
      <c r="AQ53" s="637">
        <f>SUM(AQ47:AQ52)</f>
        <v>0</v>
      </c>
      <c r="AR53" s="641"/>
      <c r="AS53" s="639">
        <f>SUM(AS47:AS52)</f>
        <v>0</v>
      </c>
      <c r="AT53" s="639">
        <f>SUM(AT47:AT52)</f>
        <v>0</v>
      </c>
      <c r="AU53" s="640">
        <f>SUM(AU47:AU52)</f>
        <v>0</v>
      </c>
      <c r="AV53" s="640">
        <f>SUM(AV47:AV52)</f>
        <v>0</v>
      </c>
      <c r="AZ53" s="52"/>
      <c r="BC53" s="6"/>
      <c r="BD53" s="59"/>
      <c r="BE53" s="59"/>
      <c r="BF53" s="60"/>
    </row>
    <row r="54" spans="1:58" ht="16.5" thickBot="1">
      <c r="A54" s="36"/>
      <c r="B54" s="37"/>
      <c r="G54" s="45"/>
      <c r="H54" s="46"/>
      <c r="I54" s="823"/>
      <c r="J54" s="822"/>
      <c r="K54" s="53"/>
      <c r="N54" s="823"/>
      <c r="O54" s="822"/>
      <c r="P54" s="53"/>
      <c r="S54" s="823"/>
      <c r="T54" s="822"/>
      <c r="U54" s="53"/>
      <c r="X54" s="823"/>
      <c r="Y54" s="822"/>
      <c r="Z54" s="53"/>
      <c r="AC54" s="823"/>
      <c r="AD54" s="822"/>
      <c r="AE54" s="53"/>
      <c r="AH54" s="823"/>
      <c r="AI54" s="822"/>
      <c r="AJ54" s="53"/>
      <c r="AM54" s="823"/>
      <c r="AN54" s="822"/>
      <c r="AO54" s="53"/>
      <c r="AR54" s="54"/>
      <c r="BC54" s="6"/>
      <c r="BD54" s="59"/>
      <c r="BE54" s="59"/>
      <c r="BF54" s="60"/>
    </row>
    <row r="55" spans="1:58" ht="78.75">
      <c r="A55" s="36"/>
      <c r="B55" s="37"/>
      <c r="C55" s="815" t="s">
        <v>55</v>
      </c>
      <c r="D55" s="816"/>
      <c r="E55" s="11" t="s">
        <v>131</v>
      </c>
      <c r="F55" s="48"/>
      <c r="G55" s="45"/>
      <c r="H55" s="46"/>
      <c r="I55" s="22" t="s">
        <v>41</v>
      </c>
      <c r="J55" s="23" t="s">
        <v>42</v>
      </c>
      <c r="K55" s="24" t="s">
        <v>127</v>
      </c>
      <c r="L55" s="25" t="s">
        <v>46</v>
      </c>
      <c r="M55" s="24" t="s">
        <v>47</v>
      </c>
      <c r="N55" s="22" t="s">
        <v>41</v>
      </c>
      <c r="O55" s="23" t="s">
        <v>42</v>
      </c>
      <c r="P55" s="24" t="s">
        <v>127</v>
      </c>
      <c r="Q55" s="25" t="s">
        <v>46</v>
      </c>
      <c r="R55" s="24" t="s">
        <v>47</v>
      </c>
      <c r="S55" s="22" t="s">
        <v>41</v>
      </c>
      <c r="T55" s="23" t="s">
        <v>42</v>
      </c>
      <c r="U55" s="24" t="s">
        <v>127</v>
      </c>
      <c r="V55" s="25" t="s">
        <v>46</v>
      </c>
      <c r="W55" s="24" t="s">
        <v>47</v>
      </c>
      <c r="X55" s="22" t="s">
        <v>41</v>
      </c>
      <c r="Y55" s="23" t="s">
        <v>42</v>
      </c>
      <c r="Z55" s="24" t="s">
        <v>127</v>
      </c>
      <c r="AA55" s="25" t="s">
        <v>46</v>
      </c>
      <c r="AB55" s="24" t="s">
        <v>47</v>
      </c>
      <c r="AC55" s="22" t="s">
        <v>41</v>
      </c>
      <c r="AD55" s="23" t="s">
        <v>42</v>
      </c>
      <c r="AE55" s="24" t="s">
        <v>127</v>
      </c>
      <c r="AF55" s="25" t="s">
        <v>46</v>
      </c>
      <c r="AG55" s="24" t="s">
        <v>47</v>
      </c>
      <c r="AH55" s="22" t="s">
        <v>41</v>
      </c>
      <c r="AI55" s="23" t="s">
        <v>42</v>
      </c>
      <c r="AJ55" s="24" t="s">
        <v>127</v>
      </c>
      <c r="AK55" s="25" t="s">
        <v>46</v>
      </c>
      <c r="AL55" s="24" t="s">
        <v>47</v>
      </c>
      <c r="AM55" s="22" t="s">
        <v>41</v>
      </c>
      <c r="AN55" s="23" t="s">
        <v>42</v>
      </c>
      <c r="AO55" s="24" t="s">
        <v>127</v>
      </c>
      <c r="AP55" s="25" t="s">
        <v>46</v>
      </c>
      <c r="AQ55" s="24" t="s">
        <v>47</v>
      </c>
      <c r="AR55" s="55"/>
      <c r="AS55" s="26" t="s">
        <v>71</v>
      </c>
      <c r="AT55" s="26" t="s">
        <v>128</v>
      </c>
      <c r="AU55" s="27" t="s">
        <v>129</v>
      </c>
      <c r="AV55" s="27" t="s">
        <v>130</v>
      </c>
      <c r="AY55" s="801">
        <f>AT62</f>
        <v>0</v>
      </c>
      <c r="AZ55" s="802"/>
      <c r="BC55" s="6"/>
      <c r="BD55" s="59"/>
      <c r="BE55" s="59"/>
      <c r="BF55" s="60"/>
    </row>
    <row r="56" spans="1:58" ht="24" customHeight="1" thickBot="1">
      <c r="A56" s="36">
        <f t="shared" ref="A56:A61" si="79">IF(D56="",0,1)</f>
        <v>0</v>
      </c>
      <c r="B56" s="814" t="s">
        <v>132</v>
      </c>
      <c r="C56" s="602"/>
      <c r="D56" s="602"/>
      <c r="E56" s="619"/>
      <c r="F56" s="631"/>
      <c r="G56" s="621">
        <f t="shared" ref="G56:G61" si="80">IF(J56="",0,1)</f>
        <v>0</v>
      </c>
      <c r="H56" s="622">
        <f t="shared" ref="H56:H61" si="81">IF(A56+G56=1,0,2)</f>
        <v>2</v>
      </c>
      <c r="I56" s="623"/>
      <c r="J56" s="623"/>
      <c r="K56" s="624">
        <f t="shared" ref="K56:K61" si="82">J56-I56</f>
        <v>0</v>
      </c>
      <c r="L56" s="625"/>
      <c r="M56" s="624">
        <f t="shared" ref="M56:M61" si="83">L56*K56</f>
        <v>0</v>
      </c>
      <c r="N56" s="623"/>
      <c r="O56" s="623"/>
      <c r="P56" s="624">
        <f t="shared" ref="P56:P61" si="84">O56-N56</f>
        <v>0</v>
      </c>
      <c r="Q56" s="625"/>
      <c r="R56" s="624">
        <f t="shared" ref="R56:R61" si="85">Q56*P56</f>
        <v>0</v>
      </c>
      <c r="S56" s="623"/>
      <c r="T56" s="623"/>
      <c r="U56" s="624">
        <f t="shared" ref="U56:U61" si="86">T56-S56</f>
        <v>0</v>
      </c>
      <c r="V56" s="625"/>
      <c r="W56" s="624">
        <f t="shared" ref="W56:W61" si="87">V56*U56</f>
        <v>0</v>
      </c>
      <c r="X56" s="623"/>
      <c r="Y56" s="623"/>
      <c r="Z56" s="624">
        <f t="shared" ref="Z56:Z61" si="88">Y56-X56</f>
        <v>0</v>
      </c>
      <c r="AA56" s="625"/>
      <c r="AB56" s="624">
        <f t="shared" ref="AB56:AB61" si="89">AA56*Z56</f>
        <v>0</v>
      </c>
      <c r="AC56" s="623"/>
      <c r="AD56" s="623"/>
      <c r="AE56" s="624">
        <f t="shared" ref="AE56:AE61" si="90">AD56-AC56</f>
        <v>0</v>
      </c>
      <c r="AF56" s="625"/>
      <c r="AG56" s="624">
        <f t="shared" ref="AG56:AG61" si="91">AF56*AE56</f>
        <v>0</v>
      </c>
      <c r="AH56" s="623"/>
      <c r="AI56" s="623"/>
      <c r="AJ56" s="624">
        <f t="shared" ref="AJ56:AJ61" si="92">AI56-AH56</f>
        <v>0</v>
      </c>
      <c r="AK56" s="625"/>
      <c r="AL56" s="642">
        <f t="shared" ref="AL56:AL61" si="93">AK56*AJ56</f>
        <v>0</v>
      </c>
      <c r="AM56" s="623"/>
      <c r="AN56" s="626"/>
      <c r="AO56" s="624">
        <f t="shared" ref="AO56:AO61" si="94">AN56-AM56</f>
        <v>0</v>
      </c>
      <c r="AP56" s="625"/>
      <c r="AQ56" s="642">
        <f t="shared" ref="AQ56:AQ61" si="95">AP56*AO56</f>
        <v>0</v>
      </c>
      <c r="AR56" s="627"/>
      <c r="AS56" s="628">
        <f>W56+R56+M56+AB56+AL56+AQ56+AG56</f>
        <v>0</v>
      </c>
      <c r="AT56" s="628">
        <f t="shared" ref="AT56:AT61" si="96">AS56*E56</f>
        <v>0</v>
      </c>
      <c r="AU56" s="624">
        <f t="shared" ref="AU56:AU61" si="97">P56+U56+K56+AE56+AJ56+AO56+Z56</f>
        <v>0</v>
      </c>
      <c r="AV56" s="624">
        <f t="shared" ref="AV56:AV61" si="98">AU56*E56</f>
        <v>0</v>
      </c>
      <c r="AY56" s="803"/>
      <c r="AZ56" s="804"/>
      <c r="BC56" s="6"/>
      <c r="BD56" s="61"/>
      <c r="BE56" s="62"/>
      <c r="BF56" s="63"/>
    </row>
    <row r="57" spans="1:58" ht="24" customHeight="1">
      <c r="A57" s="36">
        <f t="shared" si="79"/>
        <v>0</v>
      </c>
      <c r="B57" s="814"/>
      <c r="C57" s="629"/>
      <c r="D57" s="629"/>
      <c r="E57" s="619"/>
      <c r="F57" s="643"/>
      <c r="G57" s="621">
        <f t="shared" si="80"/>
        <v>0</v>
      </c>
      <c r="H57" s="622">
        <f t="shared" si="81"/>
        <v>2</v>
      </c>
      <c r="I57" s="623"/>
      <c r="J57" s="623"/>
      <c r="K57" s="624">
        <f t="shared" si="82"/>
        <v>0</v>
      </c>
      <c r="L57" s="625"/>
      <c r="M57" s="624">
        <f t="shared" si="83"/>
        <v>0</v>
      </c>
      <c r="N57" s="623"/>
      <c r="O57" s="623"/>
      <c r="P57" s="624">
        <f t="shared" si="84"/>
        <v>0</v>
      </c>
      <c r="Q57" s="625"/>
      <c r="R57" s="624">
        <f t="shared" si="85"/>
        <v>0</v>
      </c>
      <c r="S57" s="623"/>
      <c r="T57" s="623"/>
      <c r="U57" s="624">
        <f t="shared" si="86"/>
        <v>0</v>
      </c>
      <c r="V57" s="625"/>
      <c r="W57" s="642">
        <f t="shared" si="87"/>
        <v>0</v>
      </c>
      <c r="X57" s="623"/>
      <c r="Y57" s="623"/>
      <c r="Z57" s="624">
        <f t="shared" si="88"/>
        <v>0</v>
      </c>
      <c r="AA57" s="625"/>
      <c r="AB57" s="642">
        <f t="shared" si="89"/>
        <v>0</v>
      </c>
      <c r="AC57" s="623"/>
      <c r="AD57" s="623"/>
      <c r="AE57" s="624">
        <f t="shared" si="90"/>
        <v>0</v>
      </c>
      <c r="AF57" s="625"/>
      <c r="AG57" s="642">
        <f t="shared" si="91"/>
        <v>0</v>
      </c>
      <c r="AH57" s="623"/>
      <c r="AI57" s="623"/>
      <c r="AJ57" s="624">
        <f t="shared" si="92"/>
        <v>0</v>
      </c>
      <c r="AK57" s="625"/>
      <c r="AL57" s="642">
        <f t="shared" si="93"/>
        <v>0</v>
      </c>
      <c r="AM57" s="623"/>
      <c r="AN57" s="626"/>
      <c r="AO57" s="624">
        <f t="shared" si="94"/>
        <v>0</v>
      </c>
      <c r="AP57" s="625"/>
      <c r="AQ57" s="642">
        <f t="shared" si="95"/>
        <v>0</v>
      </c>
      <c r="AR57" s="627"/>
      <c r="AS57" s="628">
        <f>W57+R57+M57+AB57+AL57+AQ57+AG57</f>
        <v>0</v>
      </c>
      <c r="AT57" s="628">
        <f t="shared" si="96"/>
        <v>0</v>
      </c>
      <c r="AU57" s="624">
        <f t="shared" si="97"/>
        <v>0</v>
      </c>
      <c r="AV57" s="624">
        <f t="shared" si="98"/>
        <v>0</v>
      </c>
      <c r="BC57" s="6"/>
      <c r="BD57" s="6"/>
      <c r="BE57" s="6"/>
    </row>
    <row r="58" spans="1:58" ht="24" customHeight="1">
      <c r="A58" s="36">
        <f t="shared" si="79"/>
        <v>0</v>
      </c>
      <c r="B58" s="814"/>
      <c r="C58" s="629"/>
      <c r="D58" s="629"/>
      <c r="E58" s="619"/>
      <c r="F58" s="631"/>
      <c r="G58" s="621">
        <f t="shared" si="80"/>
        <v>0</v>
      </c>
      <c r="H58" s="622">
        <f t="shared" si="81"/>
        <v>2</v>
      </c>
      <c r="I58" s="623"/>
      <c r="J58" s="623"/>
      <c r="K58" s="624">
        <f t="shared" si="82"/>
        <v>0</v>
      </c>
      <c r="L58" s="625"/>
      <c r="M58" s="624">
        <f t="shared" si="83"/>
        <v>0</v>
      </c>
      <c r="N58" s="623"/>
      <c r="O58" s="623"/>
      <c r="P58" s="624">
        <f t="shared" si="84"/>
        <v>0</v>
      </c>
      <c r="Q58" s="625"/>
      <c r="R58" s="624">
        <f t="shared" si="85"/>
        <v>0</v>
      </c>
      <c r="S58" s="623"/>
      <c r="T58" s="626"/>
      <c r="U58" s="624">
        <f t="shared" si="86"/>
        <v>0</v>
      </c>
      <c r="V58" s="625"/>
      <c r="W58" s="642">
        <f t="shared" si="87"/>
        <v>0</v>
      </c>
      <c r="X58" s="623"/>
      <c r="Y58" s="626"/>
      <c r="Z58" s="624">
        <f t="shared" si="88"/>
        <v>0</v>
      </c>
      <c r="AA58" s="625"/>
      <c r="AB58" s="642">
        <f t="shared" si="89"/>
        <v>0</v>
      </c>
      <c r="AC58" s="623"/>
      <c r="AD58" s="626"/>
      <c r="AE58" s="624">
        <f t="shared" si="90"/>
        <v>0</v>
      </c>
      <c r="AF58" s="625"/>
      <c r="AG58" s="642">
        <f t="shared" si="91"/>
        <v>0</v>
      </c>
      <c r="AH58" s="623"/>
      <c r="AI58" s="626"/>
      <c r="AJ58" s="624">
        <f t="shared" si="92"/>
        <v>0</v>
      </c>
      <c r="AK58" s="625"/>
      <c r="AL58" s="642">
        <f t="shared" si="93"/>
        <v>0</v>
      </c>
      <c r="AM58" s="623"/>
      <c r="AN58" s="626"/>
      <c r="AO58" s="624">
        <f t="shared" si="94"/>
        <v>0</v>
      </c>
      <c r="AP58" s="625"/>
      <c r="AQ58" s="642">
        <f t="shared" si="95"/>
        <v>0</v>
      </c>
      <c r="AR58" s="627"/>
      <c r="AS58" s="628">
        <f>W58+R58+M58+AB58+AL58+AQ58+AG58</f>
        <v>0</v>
      </c>
      <c r="AT58" s="628">
        <f t="shared" si="96"/>
        <v>0</v>
      </c>
      <c r="AU58" s="624">
        <f t="shared" si="97"/>
        <v>0</v>
      </c>
      <c r="AV58" s="624">
        <f t="shared" si="98"/>
        <v>0</v>
      </c>
      <c r="AW58" s="652">
        <f>IF(E62&gt;0,AV62/E62,0)</f>
        <v>0</v>
      </c>
      <c r="BC58" s="6"/>
      <c r="BD58" s="6"/>
      <c r="BE58" s="6"/>
    </row>
    <row r="59" spans="1:58" ht="24" customHeight="1">
      <c r="A59" s="36">
        <f t="shared" si="79"/>
        <v>0</v>
      </c>
      <c r="B59" s="814"/>
      <c r="C59" s="629"/>
      <c r="D59" s="629"/>
      <c r="E59" s="619"/>
      <c r="F59" s="631"/>
      <c r="G59" s="621">
        <f t="shared" si="80"/>
        <v>0</v>
      </c>
      <c r="H59" s="622">
        <f t="shared" si="81"/>
        <v>2</v>
      </c>
      <c r="I59" s="623"/>
      <c r="J59" s="623"/>
      <c r="K59" s="624">
        <f t="shared" si="82"/>
        <v>0</v>
      </c>
      <c r="L59" s="625"/>
      <c r="M59" s="624">
        <f t="shared" si="83"/>
        <v>0</v>
      </c>
      <c r="N59" s="623"/>
      <c r="O59" s="623"/>
      <c r="P59" s="624">
        <f t="shared" si="84"/>
        <v>0</v>
      </c>
      <c r="Q59" s="625"/>
      <c r="R59" s="624">
        <f t="shared" si="85"/>
        <v>0</v>
      </c>
      <c r="S59" s="623"/>
      <c r="T59" s="626"/>
      <c r="U59" s="624">
        <f t="shared" si="86"/>
        <v>0</v>
      </c>
      <c r="V59" s="625"/>
      <c r="W59" s="642">
        <f t="shared" si="87"/>
        <v>0</v>
      </c>
      <c r="X59" s="623"/>
      <c r="Y59" s="626"/>
      <c r="Z59" s="624">
        <f t="shared" si="88"/>
        <v>0</v>
      </c>
      <c r="AA59" s="625"/>
      <c r="AB59" s="642">
        <f t="shared" si="89"/>
        <v>0</v>
      </c>
      <c r="AC59" s="623"/>
      <c r="AD59" s="626"/>
      <c r="AE59" s="624">
        <f t="shared" si="90"/>
        <v>0</v>
      </c>
      <c r="AF59" s="625"/>
      <c r="AG59" s="642">
        <f t="shared" si="91"/>
        <v>0</v>
      </c>
      <c r="AH59" s="623"/>
      <c r="AI59" s="626"/>
      <c r="AJ59" s="624">
        <f t="shared" si="92"/>
        <v>0</v>
      </c>
      <c r="AK59" s="625"/>
      <c r="AL59" s="642">
        <f t="shared" si="93"/>
        <v>0</v>
      </c>
      <c r="AM59" s="623"/>
      <c r="AN59" s="626"/>
      <c r="AO59" s="624">
        <f t="shared" si="94"/>
        <v>0</v>
      </c>
      <c r="AP59" s="625"/>
      <c r="AQ59" s="642">
        <f t="shared" si="95"/>
        <v>0</v>
      </c>
      <c r="AR59" s="627"/>
      <c r="AS59" s="628">
        <f>W59+R59+M59+AB59+AL59+AQ59+AG59</f>
        <v>0</v>
      </c>
      <c r="AT59" s="628">
        <f t="shared" si="96"/>
        <v>0</v>
      </c>
      <c r="AU59" s="624">
        <f t="shared" si="97"/>
        <v>0</v>
      </c>
      <c r="AV59" s="624">
        <f t="shared" si="98"/>
        <v>0</v>
      </c>
      <c r="BC59" s="6"/>
      <c r="BD59" s="6"/>
      <c r="BE59" s="6"/>
    </row>
    <row r="60" spans="1:58" ht="24" customHeight="1">
      <c r="A60" s="36">
        <f t="shared" si="79"/>
        <v>0</v>
      </c>
      <c r="B60" s="814"/>
      <c r="C60" s="629"/>
      <c r="D60" s="629"/>
      <c r="E60" s="619"/>
      <c r="F60" s="631"/>
      <c r="G60" s="621">
        <f t="shared" si="80"/>
        <v>0</v>
      </c>
      <c r="H60" s="622">
        <f t="shared" si="81"/>
        <v>2</v>
      </c>
      <c r="I60" s="623"/>
      <c r="J60" s="623"/>
      <c r="K60" s="624">
        <f t="shared" si="82"/>
        <v>0</v>
      </c>
      <c r="L60" s="625"/>
      <c r="M60" s="624">
        <f t="shared" si="83"/>
        <v>0</v>
      </c>
      <c r="N60" s="623"/>
      <c r="O60" s="623"/>
      <c r="P60" s="624">
        <f t="shared" si="84"/>
        <v>0</v>
      </c>
      <c r="Q60" s="625"/>
      <c r="R60" s="624">
        <f t="shared" si="85"/>
        <v>0</v>
      </c>
      <c r="S60" s="623"/>
      <c r="T60" s="626"/>
      <c r="U60" s="624">
        <f t="shared" si="86"/>
        <v>0</v>
      </c>
      <c r="V60" s="625"/>
      <c r="W60" s="642">
        <f t="shared" si="87"/>
        <v>0</v>
      </c>
      <c r="X60" s="623"/>
      <c r="Y60" s="626"/>
      <c r="Z60" s="624">
        <f t="shared" si="88"/>
        <v>0</v>
      </c>
      <c r="AA60" s="625"/>
      <c r="AB60" s="642">
        <f t="shared" si="89"/>
        <v>0</v>
      </c>
      <c r="AC60" s="623"/>
      <c r="AD60" s="626"/>
      <c r="AE60" s="624">
        <f t="shared" si="90"/>
        <v>0</v>
      </c>
      <c r="AF60" s="625"/>
      <c r="AG60" s="642">
        <f t="shared" si="91"/>
        <v>0</v>
      </c>
      <c r="AH60" s="623"/>
      <c r="AI60" s="626"/>
      <c r="AJ60" s="624">
        <f t="shared" si="92"/>
        <v>0</v>
      </c>
      <c r="AK60" s="625"/>
      <c r="AL60" s="642">
        <f t="shared" si="93"/>
        <v>0</v>
      </c>
      <c r="AM60" s="623"/>
      <c r="AN60" s="626"/>
      <c r="AO60" s="624">
        <f t="shared" si="94"/>
        <v>0</v>
      </c>
      <c r="AP60" s="625"/>
      <c r="AQ60" s="642">
        <f t="shared" si="95"/>
        <v>0</v>
      </c>
      <c r="AR60" s="627"/>
      <c r="AS60" s="628">
        <f>W60+R60+M60+AB60+AL60+AQ60+AG60</f>
        <v>0</v>
      </c>
      <c r="AT60" s="628">
        <f t="shared" si="96"/>
        <v>0</v>
      </c>
      <c r="AU60" s="624">
        <f t="shared" si="97"/>
        <v>0</v>
      </c>
      <c r="AV60" s="624">
        <f t="shared" si="98"/>
        <v>0</v>
      </c>
      <c r="BC60" s="6"/>
      <c r="BD60" s="6"/>
      <c r="BE60" s="6"/>
    </row>
    <row r="61" spans="1:58" ht="23.25" customHeight="1">
      <c r="A61" s="36">
        <f t="shared" si="79"/>
        <v>0</v>
      </c>
      <c r="B61" s="814"/>
      <c r="C61" s="629"/>
      <c r="D61" s="629"/>
      <c r="E61" s="619"/>
      <c r="F61" s="631"/>
      <c r="G61" s="621">
        <f t="shared" si="80"/>
        <v>0</v>
      </c>
      <c r="H61" s="622">
        <f t="shared" si="81"/>
        <v>2</v>
      </c>
      <c r="I61" s="623"/>
      <c r="J61" s="623"/>
      <c r="K61" s="624">
        <f t="shared" si="82"/>
        <v>0</v>
      </c>
      <c r="L61" s="625"/>
      <c r="M61" s="624">
        <f t="shared" si="83"/>
        <v>0</v>
      </c>
      <c r="N61" s="623"/>
      <c r="O61" s="623"/>
      <c r="P61" s="624">
        <f t="shared" si="84"/>
        <v>0</v>
      </c>
      <c r="Q61" s="625"/>
      <c r="R61" s="624">
        <f t="shared" si="85"/>
        <v>0</v>
      </c>
      <c r="S61" s="623"/>
      <c r="T61" s="623"/>
      <c r="U61" s="624">
        <f t="shared" si="86"/>
        <v>0</v>
      </c>
      <c r="V61" s="625"/>
      <c r="W61" s="642">
        <f t="shared" si="87"/>
        <v>0</v>
      </c>
      <c r="X61" s="623"/>
      <c r="Y61" s="623"/>
      <c r="Z61" s="624">
        <f t="shared" si="88"/>
        <v>0</v>
      </c>
      <c r="AA61" s="625"/>
      <c r="AB61" s="642">
        <f t="shared" si="89"/>
        <v>0</v>
      </c>
      <c r="AC61" s="623"/>
      <c r="AD61" s="623"/>
      <c r="AE61" s="624">
        <f t="shared" si="90"/>
        <v>0</v>
      </c>
      <c r="AF61" s="625"/>
      <c r="AG61" s="642">
        <f t="shared" si="91"/>
        <v>0</v>
      </c>
      <c r="AH61" s="623"/>
      <c r="AI61" s="623"/>
      <c r="AJ61" s="624">
        <f t="shared" si="92"/>
        <v>0</v>
      </c>
      <c r="AK61" s="625"/>
      <c r="AL61" s="642">
        <f t="shared" si="93"/>
        <v>0</v>
      </c>
      <c r="AM61" s="633"/>
      <c r="AN61" s="623"/>
      <c r="AO61" s="624">
        <f t="shared" si="94"/>
        <v>0</v>
      </c>
      <c r="AP61" s="625"/>
      <c r="AQ61" s="642">
        <f t="shared" si="95"/>
        <v>0</v>
      </c>
      <c r="AR61" s="627"/>
      <c r="AS61" s="628">
        <f>W61+R61+M61+AB61+AL61+AQ61</f>
        <v>0</v>
      </c>
      <c r="AT61" s="628">
        <f t="shared" si="96"/>
        <v>0</v>
      </c>
      <c r="AU61" s="624">
        <f t="shared" si="97"/>
        <v>0</v>
      </c>
      <c r="AV61" s="624">
        <f t="shared" si="98"/>
        <v>0</v>
      </c>
      <c r="BC61" s="6"/>
      <c r="BD61" s="6"/>
      <c r="BE61" s="6"/>
    </row>
    <row r="62" spans="1:58" ht="25.5" customHeight="1">
      <c r="A62" s="36"/>
      <c r="B62" s="814"/>
      <c r="C62" s="635">
        <f>COUNTA(C56:C61)</f>
        <v>0</v>
      </c>
      <c r="D62" s="635"/>
      <c r="E62" s="613">
        <f>SUM(E56:E61)</f>
        <v>0</v>
      </c>
      <c r="F62" s="631"/>
      <c r="G62" s="621"/>
      <c r="H62" s="622"/>
      <c r="I62" s="819" t="s">
        <v>32</v>
      </c>
      <c r="J62" s="819"/>
      <c r="K62" s="819"/>
      <c r="L62" s="819"/>
      <c r="M62" s="640">
        <f>SUM(M56:M61)</f>
        <v>0</v>
      </c>
      <c r="N62" s="819" t="s">
        <v>32</v>
      </c>
      <c r="O62" s="819"/>
      <c r="P62" s="819"/>
      <c r="Q62" s="819"/>
      <c r="R62" s="640">
        <f>SUM(R56:R61)</f>
        <v>0</v>
      </c>
      <c r="S62" s="819" t="s">
        <v>32</v>
      </c>
      <c r="T62" s="819"/>
      <c r="U62" s="819"/>
      <c r="V62" s="819"/>
      <c r="W62" s="637">
        <f>SUM(W56:W61)</f>
        <v>0</v>
      </c>
      <c r="X62" s="819" t="s">
        <v>32</v>
      </c>
      <c r="Y62" s="819"/>
      <c r="Z62" s="819"/>
      <c r="AA62" s="819"/>
      <c r="AB62" s="637">
        <f>SUM(AB56:AB61)</f>
        <v>0</v>
      </c>
      <c r="AC62" s="819" t="s">
        <v>32</v>
      </c>
      <c r="AD62" s="819"/>
      <c r="AE62" s="819"/>
      <c r="AF62" s="819"/>
      <c r="AG62" s="637">
        <f>SUM(AG56:AG61)</f>
        <v>0</v>
      </c>
      <c r="AH62" s="819" t="s">
        <v>32</v>
      </c>
      <c r="AI62" s="819"/>
      <c r="AJ62" s="819"/>
      <c r="AK62" s="819"/>
      <c r="AL62" s="637">
        <f>SUM(AL56:AL61)</f>
        <v>0</v>
      </c>
      <c r="AM62" s="819" t="s">
        <v>32</v>
      </c>
      <c r="AN62" s="819"/>
      <c r="AO62" s="819"/>
      <c r="AP62" s="819"/>
      <c r="AQ62" s="637">
        <f>SUM(AQ56:AQ61)</f>
        <v>0</v>
      </c>
      <c r="AR62" s="641"/>
      <c r="AS62" s="639">
        <f>SUM(AS56:AS61)</f>
        <v>0</v>
      </c>
      <c r="AT62" s="639">
        <f>SUM(AT56:AT61)</f>
        <v>0</v>
      </c>
      <c r="AU62" s="640">
        <f>SUM(AU56:AU61)</f>
        <v>0</v>
      </c>
      <c r="AV62" s="640">
        <f>SUM(AV56:AV61)</f>
        <v>0</v>
      </c>
      <c r="AZ62" s="52"/>
      <c r="BC62" s="6"/>
      <c r="BD62" s="6"/>
      <c r="BE62" s="50"/>
    </row>
    <row r="63" spans="1:58" ht="16.5" thickBot="1">
      <c r="A63" s="36"/>
      <c r="B63" s="37"/>
      <c r="G63" s="45"/>
      <c r="H63" s="46"/>
      <c r="I63" s="821"/>
      <c r="J63" s="822"/>
      <c r="K63" s="53"/>
      <c r="N63" s="821"/>
      <c r="O63" s="822"/>
      <c r="P63" s="53"/>
      <c r="S63" s="821"/>
      <c r="T63" s="822"/>
      <c r="U63" s="53"/>
      <c r="X63" s="821"/>
      <c r="Y63" s="822"/>
      <c r="Z63" s="53"/>
      <c r="AC63" s="821"/>
      <c r="AD63" s="822"/>
      <c r="AE63" s="53"/>
      <c r="AH63" s="821"/>
      <c r="AI63" s="822"/>
      <c r="AJ63" s="53"/>
      <c r="AM63" s="821"/>
      <c r="AN63" s="822"/>
      <c r="AO63" s="53"/>
      <c r="AR63" s="54"/>
      <c r="BC63" s="6"/>
      <c r="BD63" s="6"/>
      <c r="BE63" s="64"/>
    </row>
    <row r="64" spans="1:58" ht="78.75">
      <c r="A64" s="36"/>
      <c r="B64" s="37"/>
      <c r="C64" s="815" t="s">
        <v>230</v>
      </c>
      <c r="D64" s="816"/>
      <c r="E64" s="11" t="s">
        <v>131</v>
      </c>
      <c r="F64" s="48"/>
      <c r="G64" s="45"/>
      <c r="H64" s="46"/>
      <c r="I64" s="22" t="s">
        <v>41</v>
      </c>
      <c r="J64" s="23" t="s">
        <v>42</v>
      </c>
      <c r="K64" s="24" t="s">
        <v>127</v>
      </c>
      <c r="L64" s="25" t="s">
        <v>46</v>
      </c>
      <c r="M64" s="24" t="s">
        <v>47</v>
      </c>
      <c r="N64" s="22" t="s">
        <v>41</v>
      </c>
      <c r="O64" s="23" t="s">
        <v>42</v>
      </c>
      <c r="P64" s="24" t="s">
        <v>127</v>
      </c>
      <c r="Q64" s="25" t="s">
        <v>46</v>
      </c>
      <c r="R64" s="24" t="s">
        <v>47</v>
      </c>
      <c r="S64" s="22" t="s">
        <v>41</v>
      </c>
      <c r="T64" s="23" t="s">
        <v>42</v>
      </c>
      <c r="U64" s="24" t="s">
        <v>127</v>
      </c>
      <c r="V64" s="25" t="s">
        <v>46</v>
      </c>
      <c r="W64" s="24" t="s">
        <v>47</v>
      </c>
      <c r="X64" s="22" t="s">
        <v>41</v>
      </c>
      <c r="Y64" s="23" t="s">
        <v>42</v>
      </c>
      <c r="Z64" s="24" t="s">
        <v>127</v>
      </c>
      <c r="AA64" s="25" t="s">
        <v>46</v>
      </c>
      <c r="AB64" s="24" t="s">
        <v>47</v>
      </c>
      <c r="AC64" s="22" t="s">
        <v>41</v>
      </c>
      <c r="AD64" s="23" t="s">
        <v>42</v>
      </c>
      <c r="AE64" s="24" t="s">
        <v>127</v>
      </c>
      <c r="AF64" s="25" t="s">
        <v>46</v>
      </c>
      <c r="AG64" s="24" t="s">
        <v>47</v>
      </c>
      <c r="AH64" s="22" t="s">
        <v>41</v>
      </c>
      <c r="AI64" s="23" t="s">
        <v>42</v>
      </c>
      <c r="AJ64" s="24" t="s">
        <v>127</v>
      </c>
      <c r="AK64" s="25" t="s">
        <v>46</v>
      </c>
      <c r="AL64" s="24" t="s">
        <v>47</v>
      </c>
      <c r="AM64" s="22" t="s">
        <v>41</v>
      </c>
      <c r="AN64" s="23" t="s">
        <v>42</v>
      </c>
      <c r="AO64" s="24" t="s">
        <v>127</v>
      </c>
      <c r="AP64" s="25" t="s">
        <v>46</v>
      </c>
      <c r="AQ64" s="24" t="s">
        <v>47</v>
      </c>
      <c r="AR64" s="55"/>
      <c r="AS64" s="26" t="s">
        <v>71</v>
      </c>
      <c r="AT64" s="26" t="s">
        <v>128</v>
      </c>
      <c r="AU64" s="27" t="s">
        <v>129</v>
      </c>
      <c r="AV64" s="27" t="s">
        <v>130</v>
      </c>
      <c r="AY64" s="801">
        <f>AT71</f>
        <v>0</v>
      </c>
      <c r="AZ64" s="802"/>
      <c r="BC64" s="6"/>
      <c r="BD64" s="6"/>
      <c r="BE64" s="6"/>
    </row>
    <row r="65" spans="1:57" ht="24.75" customHeight="1" thickBot="1">
      <c r="A65" s="36">
        <f t="shared" ref="A65:A70" si="99">IF(D65="",0,1)</f>
        <v>0</v>
      </c>
      <c r="B65" s="814" t="s">
        <v>132</v>
      </c>
      <c r="C65" s="602"/>
      <c r="D65" s="602"/>
      <c r="E65" s="603"/>
      <c r="F65" s="645"/>
      <c r="G65" s="605">
        <f t="shared" ref="G65:G70" si="100">IF(J65="",0,1)</f>
        <v>0</v>
      </c>
      <c r="H65" s="606">
        <f t="shared" ref="H65:H70" si="101">IF(A65+G65=1,0,2)</f>
        <v>2</v>
      </c>
      <c r="I65" s="607"/>
      <c r="J65" s="607"/>
      <c r="K65" s="608">
        <f t="shared" ref="K65:K70" si="102">J65-I65</f>
        <v>0</v>
      </c>
      <c r="L65" s="603"/>
      <c r="M65" s="608">
        <f t="shared" ref="M65:M70" si="103">L65*K65</f>
        <v>0</v>
      </c>
      <c r="N65" s="607"/>
      <c r="O65" s="607"/>
      <c r="P65" s="608">
        <f>O65-N65</f>
        <v>0</v>
      </c>
      <c r="Q65" s="603"/>
      <c r="R65" s="608">
        <f t="shared" ref="R65:R70" si="104">Q65*P65</f>
        <v>0</v>
      </c>
      <c r="S65" s="607"/>
      <c r="T65" s="646"/>
      <c r="U65" s="608">
        <f>T65-S65</f>
        <v>0</v>
      </c>
      <c r="V65" s="603"/>
      <c r="W65" s="647">
        <f t="shared" ref="W65:W70" si="105">V65*U65</f>
        <v>0</v>
      </c>
      <c r="X65" s="607"/>
      <c r="Y65" s="646"/>
      <c r="Z65" s="608">
        <f>Y65-X65</f>
        <v>0</v>
      </c>
      <c r="AA65" s="603"/>
      <c r="AB65" s="647">
        <f t="shared" ref="AB65:AB70" si="106">AA65*Z65</f>
        <v>0</v>
      </c>
      <c r="AC65" s="607"/>
      <c r="AD65" s="646"/>
      <c r="AE65" s="608">
        <f>AD65-AC65</f>
        <v>0</v>
      </c>
      <c r="AF65" s="603"/>
      <c r="AG65" s="647">
        <f t="shared" ref="AG65:AG70" si="107">AF65*AE65</f>
        <v>0</v>
      </c>
      <c r="AH65" s="607"/>
      <c r="AI65" s="646"/>
      <c r="AJ65" s="608">
        <f>AI65-AH65</f>
        <v>0</v>
      </c>
      <c r="AK65" s="603"/>
      <c r="AL65" s="647">
        <f t="shared" ref="AL65:AL70" si="108">AK65*AJ65</f>
        <v>0</v>
      </c>
      <c r="AM65" s="607"/>
      <c r="AN65" s="646"/>
      <c r="AO65" s="608">
        <f>AN65-AM65</f>
        <v>0</v>
      </c>
      <c r="AP65" s="603"/>
      <c r="AQ65" s="647">
        <f t="shared" ref="AQ65:AQ70" si="109">AP65*AO65</f>
        <v>0</v>
      </c>
      <c r="AR65" s="609"/>
      <c r="AS65" s="610">
        <f>W65+R65+M65+AB65+AL65+AQ65+AG65</f>
        <v>0</v>
      </c>
      <c r="AT65" s="610">
        <f t="shared" ref="AT65:AT70" si="110">AS65*E65</f>
        <v>0</v>
      </c>
      <c r="AU65" s="608">
        <f t="shared" ref="AU65:AU70" si="111">P65+U65+K65+AE65+AJ65+AO65+Z65</f>
        <v>0</v>
      </c>
      <c r="AV65" s="608">
        <f t="shared" ref="AV65:AV70" si="112">AU65*E65</f>
        <v>0</v>
      </c>
      <c r="AY65" s="803"/>
      <c r="AZ65" s="804"/>
      <c r="BC65" s="6"/>
      <c r="BD65" s="6"/>
      <c r="BE65" s="6"/>
    </row>
    <row r="66" spans="1:57" ht="24" customHeight="1">
      <c r="A66" s="36">
        <f t="shared" si="99"/>
        <v>0</v>
      </c>
      <c r="B66" s="814"/>
      <c r="C66" s="602"/>
      <c r="D66" s="602"/>
      <c r="E66" s="603"/>
      <c r="F66" s="648"/>
      <c r="G66" s="605">
        <f t="shared" si="100"/>
        <v>0</v>
      </c>
      <c r="H66" s="606">
        <f t="shared" si="101"/>
        <v>2</v>
      </c>
      <c r="I66" s="607"/>
      <c r="J66" s="607"/>
      <c r="K66" s="608">
        <f t="shared" si="102"/>
        <v>0</v>
      </c>
      <c r="L66" s="603"/>
      <c r="M66" s="608">
        <f t="shared" si="103"/>
        <v>0</v>
      </c>
      <c r="N66" s="607"/>
      <c r="O66" s="607"/>
      <c r="P66" s="608">
        <f>O66-N66</f>
        <v>0</v>
      </c>
      <c r="Q66" s="603"/>
      <c r="R66" s="608">
        <f t="shared" si="104"/>
        <v>0</v>
      </c>
      <c r="S66" s="607"/>
      <c r="T66" s="646"/>
      <c r="U66" s="608">
        <f>T66-S66</f>
        <v>0</v>
      </c>
      <c r="V66" s="603"/>
      <c r="W66" s="647">
        <f t="shared" si="105"/>
        <v>0</v>
      </c>
      <c r="X66" s="607"/>
      <c r="Y66" s="646"/>
      <c r="Z66" s="608">
        <f>Y66-X66</f>
        <v>0</v>
      </c>
      <c r="AA66" s="603"/>
      <c r="AB66" s="647">
        <f t="shared" si="106"/>
        <v>0</v>
      </c>
      <c r="AC66" s="607"/>
      <c r="AD66" s="646"/>
      <c r="AE66" s="608">
        <f>AD66-AC66</f>
        <v>0</v>
      </c>
      <c r="AF66" s="603"/>
      <c r="AG66" s="647">
        <f t="shared" si="107"/>
        <v>0</v>
      </c>
      <c r="AH66" s="607"/>
      <c r="AI66" s="646"/>
      <c r="AJ66" s="608">
        <f>AI66-AH66</f>
        <v>0</v>
      </c>
      <c r="AK66" s="603"/>
      <c r="AL66" s="647">
        <f t="shared" si="108"/>
        <v>0</v>
      </c>
      <c r="AM66" s="607"/>
      <c r="AN66" s="646"/>
      <c r="AO66" s="608">
        <f>AN66-AM66</f>
        <v>0</v>
      </c>
      <c r="AP66" s="603"/>
      <c r="AQ66" s="647">
        <f t="shared" si="109"/>
        <v>0</v>
      </c>
      <c r="AR66" s="609"/>
      <c r="AS66" s="610">
        <f>W66+R66+M66+AB66+AL66+AQ66+AG66</f>
        <v>0</v>
      </c>
      <c r="AT66" s="610">
        <f t="shared" si="110"/>
        <v>0</v>
      </c>
      <c r="AU66" s="608">
        <f t="shared" si="111"/>
        <v>0</v>
      </c>
      <c r="AV66" s="608">
        <f t="shared" si="112"/>
        <v>0</v>
      </c>
      <c r="BC66" s="6"/>
      <c r="BD66" s="6"/>
      <c r="BE66" s="6"/>
    </row>
    <row r="67" spans="1:57" ht="24" customHeight="1">
      <c r="A67" s="36">
        <f t="shared" si="99"/>
        <v>0</v>
      </c>
      <c r="B67" s="814"/>
      <c r="C67" s="602"/>
      <c r="D67" s="602"/>
      <c r="E67" s="603"/>
      <c r="F67" s="645"/>
      <c r="G67" s="605">
        <f t="shared" si="100"/>
        <v>0</v>
      </c>
      <c r="H67" s="606">
        <f t="shared" si="101"/>
        <v>2</v>
      </c>
      <c r="I67" s="607"/>
      <c r="J67" s="607"/>
      <c r="K67" s="608">
        <v>0</v>
      </c>
      <c r="L67" s="603"/>
      <c r="M67" s="608">
        <f t="shared" si="103"/>
        <v>0</v>
      </c>
      <c r="N67" s="607"/>
      <c r="O67" s="607"/>
      <c r="P67" s="608">
        <v>0</v>
      </c>
      <c r="Q67" s="603"/>
      <c r="R67" s="608">
        <f t="shared" si="104"/>
        <v>0</v>
      </c>
      <c r="S67" s="607"/>
      <c r="T67" s="646"/>
      <c r="U67" s="608">
        <v>0</v>
      </c>
      <c r="V67" s="603"/>
      <c r="W67" s="647">
        <f t="shared" si="105"/>
        <v>0</v>
      </c>
      <c r="X67" s="607"/>
      <c r="Y67" s="646"/>
      <c r="Z67" s="608">
        <v>0</v>
      </c>
      <c r="AA67" s="603"/>
      <c r="AB67" s="647">
        <f t="shared" si="106"/>
        <v>0</v>
      </c>
      <c r="AC67" s="607"/>
      <c r="AD67" s="646"/>
      <c r="AE67" s="608">
        <v>0</v>
      </c>
      <c r="AF67" s="603"/>
      <c r="AG67" s="647">
        <f t="shared" si="107"/>
        <v>0</v>
      </c>
      <c r="AH67" s="607"/>
      <c r="AI67" s="646"/>
      <c r="AJ67" s="608">
        <v>0</v>
      </c>
      <c r="AK67" s="603"/>
      <c r="AL67" s="647">
        <f t="shared" si="108"/>
        <v>0</v>
      </c>
      <c r="AM67" s="607"/>
      <c r="AN67" s="646"/>
      <c r="AO67" s="608">
        <v>0</v>
      </c>
      <c r="AP67" s="603"/>
      <c r="AQ67" s="647">
        <f t="shared" si="109"/>
        <v>0</v>
      </c>
      <c r="AR67" s="609"/>
      <c r="AS67" s="610">
        <f>W67+R67+M67+AB67+AL67+AQ67+AG67</f>
        <v>0</v>
      </c>
      <c r="AT67" s="610">
        <f t="shared" si="110"/>
        <v>0</v>
      </c>
      <c r="AU67" s="608">
        <f t="shared" si="111"/>
        <v>0</v>
      </c>
      <c r="AV67" s="608">
        <f t="shared" si="112"/>
        <v>0</v>
      </c>
      <c r="AW67" s="652">
        <f>IF(E71&gt;0,AV71/E71,0)</f>
        <v>0</v>
      </c>
      <c r="BC67" s="6"/>
      <c r="BD67" s="6"/>
      <c r="BE67" s="6"/>
    </row>
    <row r="68" spans="1:57" ht="24" customHeight="1">
      <c r="A68" s="36">
        <f t="shared" si="99"/>
        <v>0</v>
      </c>
      <c r="B68" s="814"/>
      <c r="C68" s="602"/>
      <c r="D68" s="602"/>
      <c r="E68" s="603"/>
      <c r="F68" s="645"/>
      <c r="G68" s="605">
        <f t="shared" si="100"/>
        <v>0</v>
      </c>
      <c r="H68" s="606">
        <f t="shared" si="101"/>
        <v>2</v>
      </c>
      <c r="I68" s="607"/>
      <c r="J68" s="607"/>
      <c r="K68" s="608">
        <f t="shared" si="102"/>
        <v>0</v>
      </c>
      <c r="L68" s="603"/>
      <c r="M68" s="608">
        <f t="shared" si="103"/>
        <v>0</v>
      </c>
      <c r="N68" s="607"/>
      <c r="O68" s="607"/>
      <c r="P68" s="608">
        <f>O68-N68</f>
        <v>0</v>
      </c>
      <c r="Q68" s="603"/>
      <c r="R68" s="608">
        <f t="shared" si="104"/>
        <v>0</v>
      </c>
      <c r="S68" s="607"/>
      <c r="T68" s="646"/>
      <c r="U68" s="608">
        <f>T68-S68</f>
        <v>0</v>
      </c>
      <c r="V68" s="603"/>
      <c r="W68" s="647">
        <f t="shared" si="105"/>
        <v>0</v>
      </c>
      <c r="X68" s="607"/>
      <c r="Y68" s="646"/>
      <c r="Z68" s="608">
        <f>Y68-X68</f>
        <v>0</v>
      </c>
      <c r="AA68" s="603"/>
      <c r="AB68" s="647">
        <f t="shared" si="106"/>
        <v>0</v>
      </c>
      <c r="AC68" s="607"/>
      <c r="AD68" s="646"/>
      <c r="AE68" s="608">
        <f>AD68-AC68</f>
        <v>0</v>
      </c>
      <c r="AF68" s="603"/>
      <c r="AG68" s="647">
        <f t="shared" si="107"/>
        <v>0</v>
      </c>
      <c r="AH68" s="607"/>
      <c r="AI68" s="646"/>
      <c r="AJ68" s="608">
        <f>AI68-AH68</f>
        <v>0</v>
      </c>
      <c r="AK68" s="603"/>
      <c r="AL68" s="647">
        <f t="shared" si="108"/>
        <v>0</v>
      </c>
      <c r="AM68" s="607"/>
      <c r="AN68" s="646"/>
      <c r="AO68" s="608">
        <f>AN68-AM68</f>
        <v>0</v>
      </c>
      <c r="AP68" s="603"/>
      <c r="AQ68" s="647">
        <f t="shared" si="109"/>
        <v>0</v>
      </c>
      <c r="AR68" s="609"/>
      <c r="AS68" s="610">
        <f>W68+R68+M68+AB68+AL68+AQ68+AG68</f>
        <v>0</v>
      </c>
      <c r="AT68" s="610">
        <f t="shared" si="110"/>
        <v>0</v>
      </c>
      <c r="AU68" s="608">
        <f t="shared" si="111"/>
        <v>0</v>
      </c>
      <c r="AV68" s="608">
        <f t="shared" si="112"/>
        <v>0</v>
      </c>
      <c r="BC68" s="6"/>
      <c r="BD68" s="6"/>
      <c r="BE68" s="6"/>
    </row>
    <row r="69" spans="1:57" ht="24" customHeight="1">
      <c r="A69" s="36">
        <f t="shared" si="99"/>
        <v>0</v>
      </c>
      <c r="B69" s="814"/>
      <c r="C69" s="602"/>
      <c r="D69" s="602"/>
      <c r="E69" s="603"/>
      <c r="F69" s="645"/>
      <c r="G69" s="605">
        <f t="shared" si="100"/>
        <v>0</v>
      </c>
      <c r="H69" s="606">
        <f t="shared" si="101"/>
        <v>2</v>
      </c>
      <c r="I69" s="607"/>
      <c r="J69" s="607"/>
      <c r="K69" s="608">
        <f t="shared" si="102"/>
        <v>0</v>
      </c>
      <c r="L69" s="603"/>
      <c r="M69" s="608">
        <f t="shared" si="103"/>
        <v>0</v>
      </c>
      <c r="N69" s="607"/>
      <c r="O69" s="607"/>
      <c r="P69" s="608">
        <f>O69-N69</f>
        <v>0</v>
      </c>
      <c r="Q69" s="603"/>
      <c r="R69" s="608">
        <f t="shared" si="104"/>
        <v>0</v>
      </c>
      <c r="S69" s="607"/>
      <c r="T69" s="646"/>
      <c r="U69" s="608">
        <f>T69-S69</f>
        <v>0</v>
      </c>
      <c r="V69" s="603"/>
      <c r="W69" s="647">
        <f t="shared" si="105"/>
        <v>0</v>
      </c>
      <c r="X69" s="607"/>
      <c r="Y69" s="646"/>
      <c r="Z69" s="608">
        <f>Y69-X69</f>
        <v>0</v>
      </c>
      <c r="AA69" s="603"/>
      <c r="AB69" s="647">
        <f t="shared" si="106"/>
        <v>0</v>
      </c>
      <c r="AC69" s="607"/>
      <c r="AD69" s="646"/>
      <c r="AE69" s="608">
        <f>AD69-AC69</f>
        <v>0</v>
      </c>
      <c r="AF69" s="603"/>
      <c r="AG69" s="647">
        <f t="shared" si="107"/>
        <v>0</v>
      </c>
      <c r="AH69" s="607"/>
      <c r="AI69" s="646"/>
      <c r="AJ69" s="608">
        <f>AI69-AH69</f>
        <v>0</v>
      </c>
      <c r="AK69" s="603"/>
      <c r="AL69" s="647">
        <f t="shared" si="108"/>
        <v>0</v>
      </c>
      <c r="AM69" s="607"/>
      <c r="AN69" s="646"/>
      <c r="AO69" s="608">
        <f>AN69-AM69</f>
        <v>0</v>
      </c>
      <c r="AP69" s="603"/>
      <c r="AQ69" s="647">
        <f t="shared" si="109"/>
        <v>0</v>
      </c>
      <c r="AR69" s="609"/>
      <c r="AS69" s="610">
        <f>W69+R69+M69+AB69+AL69+AQ69+AG69</f>
        <v>0</v>
      </c>
      <c r="AT69" s="610">
        <f t="shared" si="110"/>
        <v>0</v>
      </c>
      <c r="AU69" s="608">
        <f t="shared" si="111"/>
        <v>0</v>
      </c>
      <c r="AV69" s="608">
        <f t="shared" si="112"/>
        <v>0</v>
      </c>
      <c r="BC69" s="6"/>
      <c r="BD69" s="6"/>
      <c r="BE69" s="6"/>
    </row>
    <row r="70" spans="1:57" ht="24" customHeight="1">
      <c r="A70" s="36">
        <f t="shared" si="99"/>
        <v>0</v>
      </c>
      <c r="B70" s="814"/>
      <c r="C70" s="602"/>
      <c r="D70" s="602"/>
      <c r="E70" s="603"/>
      <c r="F70" s="645"/>
      <c r="G70" s="605">
        <f t="shared" si="100"/>
        <v>0</v>
      </c>
      <c r="H70" s="606">
        <f t="shared" si="101"/>
        <v>2</v>
      </c>
      <c r="I70" s="607"/>
      <c r="J70" s="607"/>
      <c r="K70" s="608">
        <f t="shared" si="102"/>
        <v>0</v>
      </c>
      <c r="L70" s="603"/>
      <c r="M70" s="608">
        <f t="shared" si="103"/>
        <v>0</v>
      </c>
      <c r="N70" s="607"/>
      <c r="O70" s="607"/>
      <c r="P70" s="608">
        <f>O70-N70</f>
        <v>0</v>
      </c>
      <c r="Q70" s="603"/>
      <c r="R70" s="608">
        <f t="shared" si="104"/>
        <v>0</v>
      </c>
      <c r="S70" s="649"/>
      <c r="T70" s="646"/>
      <c r="U70" s="608">
        <f>T70-S70</f>
        <v>0</v>
      </c>
      <c r="V70" s="603"/>
      <c r="W70" s="647">
        <f t="shared" si="105"/>
        <v>0</v>
      </c>
      <c r="X70" s="649"/>
      <c r="Y70" s="646"/>
      <c r="Z70" s="608">
        <f>Y70-X70</f>
        <v>0</v>
      </c>
      <c r="AA70" s="603"/>
      <c r="AB70" s="647">
        <f t="shared" si="106"/>
        <v>0</v>
      </c>
      <c r="AC70" s="649"/>
      <c r="AD70" s="646"/>
      <c r="AE70" s="608">
        <f>AD70-AC70</f>
        <v>0</v>
      </c>
      <c r="AF70" s="603"/>
      <c r="AG70" s="647">
        <f t="shared" si="107"/>
        <v>0</v>
      </c>
      <c r="AH70" s="649"/>
      <c r="AI70" s="646"/>
      <c r="AJ70" s="608">
        <f>AI70-AH70</f>
        <v>0</v>
      </c>
      <c r="AK70" s="603"/>
      <c r="AL70" s="647">
        <f t="shared" si="108"/>
        <v>0</v>
      </c>
      <c r="AM70" s="649"/>
      <c r="AN70" s="646"/>
      <c r="AO70" s="608">
        <f>AN70-AM70</f>
        <v>0</v>
      </c>
      <c r="AP70" s="603"/>
      <c r="AQ70" s="647">
        <f t="shared" si="109"/>
        <v>0</v>
      </c>
      <c r="AR70" s="609"/>
      <c r="AS70" s="610">
        <f>W70+R70+M70+AB70+AL70+AQ70</f>
        <v>0</v>
      </c>
      <c r="AT70" s="610">
        <f t="shared" si="110"/>
        <v>0</v>
      </c>
      <c r="AU70" s="608">
        <f t="shared" si="111"/>
        <v>0</v>
      </c>
      <c r="AV70" s="608">
        <f t="shared" si="112"/>
        <v>0</v>
      </c>
      <c r="BC70" s="6"/>
      <c r="BD70" s="6"/>
      <c r="BE70" s="6"/>
    </row>
    <row r="71" spans="1:57" ht="27" customHeight="1">
      <c r="A71" s="28"/>
      <c r="B71" s="814"/>
      <c r="C71" s="612">
        <f>COUNTA(C65:C70)</f>
        <v>0</v>
      </c>
      <c r="D71" s="650"/>
      <c r="E71" s="613">
        <f>SUM(E65:E70)</f>
        <v>0</v>
      </c>
      <c r="F71" s="645"/>
      <c r="G71" s="605"/>
      <c r="H71" s="606"/>
      <c r="I71" s="807" t="s">
        <v>32</v>
      </c>
      <c r="J71" s="808"/>
      <c r="K71" s="808"/>
      <c r="L71" s="809"/>
      <c r="M71" s="615">
        <f>SUM(M65:M70)</f>
        <v>0</v>
      </c>
      <c r="N71" s="807" t="s">
        <v>32</v>
      </c>
      <c r="O71" s="808"/>
      <c r="P71" s="808"/>
      <c r="Q71" s="809"/>
      <c r="R71" s="615">
        <f>SUM(R65:R70)</f>
        <v>0</v>
      </c>
      <c r="S71" s="807" t="s">
        <v>32</v>
      </c>
      <c r="T71" s="808"/>
      <c r="U71" s="808"/>
      <c r="V71" s="809"/>
      <c r="W71" s="616">
        <f>SUM(W65:W70)</f>
        <v>0</v>
      </c>
      <c r="X71" s="807" t="s">
        <v>32</v>
      </c>
      <c r="Y71" s="808"/>
      <c r="Z71" s="808"/>
      <c r="AA71" s="809"/>
      <c r="AB71" s="616">
        <f>SUM(AB65:AB70)</f>
        <v>0</v>
      </c>
      <c r="AC71" s="807" t="s">
        <v>32</v>
      </c>
      <c r="AD71" s="808"/>
      <c r="AE71" s="808"/>
      <c r="AF71" s="809"/>
      <c r="AG71" s="616">
        <f>SUM(AG65:AG70)</f>
        <v>0</v>
      </c>
      <c r="AH71" s="807" t="s">
        <v>32</v>
      </c>
      <c r="AI71" s="808"/>
      <c r="AJ71" s="808"/>
      <c r="AK71" s="809"/>
      <c r="AL71" s="616">
        <f>SUM(AL65:AL70)</f>
        <v>0</v>
      </c>
      <c r="AM71" s="807" t="s">
        <v>32</v>
      </c>
      <c r="AN71" s="808"/>
      <c r="AO71" s="808"/>
      <c r="AP71" s="809"/>
      <c r="AQ71" s="616">
        <f>SUM(AQ65:AQ70)</f>
        <v>0</v>
      </c>
      <c r="AR71" s="651"/>
      <c r="AS71" s="617">
        <f>SUM(AS65:AS70)</f>
        <v>0</v>
      </c>
      <c r="AT71" s="617">
        <f>SUM(AT65:AT70)</f>
        <v>0</v>
      </c>
      <c r="AU71" s="615">
        <f>SUM(AU65:AU70)</f>
        <v>0</v>
      </c>
      <c r="AV71" s="615">
        <f>SUM(AV65:AV70)</f>
        <v>0</v>
      </c>
      <c r="AZ71" s="52"/>
      <c r="BC71" s="6"/>
      <c r="BD71" s="6"/>
      <c r="BE71" s="6"/>
    </row>
    <row r="72" spans="1:57" ht="39.75" customHeight="1" thickBot="1">
      <c r="B72" s="836" t="s">
        <v>51</v>
      </c>
      <c r="C72" s="837"/>
      <c r="D72" s="65">
        <f>C71+C62+C53+C44+C35+C26</f>
        <v>0</v>
      </c>
      <c r="BC72" s="6"/>
      <c r="BD72" s="6"/>
      <c r="BE72" s="6"/>
    </row>
    <row r="73" spans="1:57" ht="38.25" customHeight="1" thickBot="1">
      <c r="I73" s="67"/>
      <c r="J73" s="68"/>
      <c r="K73" s="68"/>
      <c r="L73" s="1"/>
      <c r="AV73" s="842"/>
      <c r="AW73" s="842"/>
      <c r="AX73" s="842"/>
      <c r="AY73" s="842"/>
      <c r="AZ73" s="842"/>
      <c r="BA73" s="69">
        <f>AV26+AV35+AV44+AV53+AV62+AV71</f>
        <v>0</v>
      </c>
      <c r="BC73" s="6"/>
      <c r="BD73" s="6"/>
      <c r="BE73" s="6"/>
    </row>
    <row r="74" spans="1:57" ht="37.5" customHeight="1" thickTop="1" thickBot="1">
      <c r="B74" s="824" t="s">
        <v>358</v>
      </c>
      <c r="C74" s="825"/>
      <c r="D74" s="825"/>
      <c r="E74" s="825"/>
      <c r="F74" s="70">
        <f>E71+E62+E53+E44+E35+E26</f>
        <v>0</v>
      </c>
      <c r="I74" s="826" t="s">
        <v>44</v>
      </c>
      <c r="J74" s="827"/>
      <c r="K74" s="828"/>
      <c r="L74" s="238" t="e">
        <f>BA73/F74</f>
        <v>#DIV/0!</v>
      </c>
      <c r="M74" s="829" t="s">
        <v>119</v>
      </c>
      <c r="N74" s="830"/>
      <c r="O74" s="833" t="str">
        <f>'Etat annuel des Présences'!D4</f>
        <v/>
      </c>
      <c r="P74" s="834"/>
      <c r="Q74" s="834"/>
      <c r="R74" s="834"/>
      <c r="S74" s="834"/>
      <c r="T74" s="835"/>
      <c r="U74" s="831" t="s">
        <v>120</v>
      </c>
      <c r="V74" s="832"/>
      <c r="W74" s="833" t="str">
        <f>'Etat annuel des Présences'!D16</f>
        <v/>
      </c>
      <c r="X74" s="843"/>
      <c r="Y74" s="843"/>
      <c r="Z74" s="843"/>
      <c r="AA74" s="843"/>
      <c r="AB74" s="844"/>
      <c r="AC74" s="1"/>
      <c r="AD74" s="1"/>
      <c r="AE74" s="1"/>
      <c r="AF74" s="1"/>
      <c r="AG74" s="1"/>
      <c r="AH74" s="1"/>
      <c r="AI74" s="1"/>
      <c r="AJ74" s="1"/>
      <c r="AK74" s="1"/>
      <c r="AL74" s="1"/>
      <c r="AM74" s="1"/>
      <c r="AN74" s="1"/>
      <c r="AO74" s="1"/>
      <c r="AP74" s="1"/>
      <c r="AQ74" s="1"/>
      <c r="AR74" s="1"/>
      <c r="AS74" s="1"/>
      <c r="AT74" s="1"/>
      <c r="AU74" s="1"/>
      <c r="AV74" s="1"/>
      <c r="BC74" s="6"/>
      <c r="BD74" s="6"/>
      <c r="BE74" s="6"/>
    </row>
    <row r="75" spans="1:57" ht="48" customHeight="1" thickBot="1">
      <c r="E75" s="71"/>
      <c r="F75" s="71"/>
      <c r="W75" s="1"/>
      <c r="X75" s="1"/>
      <c r="Y75" s="1"/>
      <c r="Z75" s="1"/>
      <c r="AA75" s="1"/>
      <c r="AB75" s="1"/>
      <c r="AC75" s="1"/>
      <c r="AD75" s="1"/>
      <c r="AE75" s="1"/>
      <c r="AF75" s="1"/>
      <c r="AG75" s="1"/>
      <c r="AH75" s="1"/>
      <c r="AI75" s="1"/>
      <c r="AJ75" s="1"/>
      <c r="AK75" s="1"/>
      <c r="AL75" s="1"/>
      <c r="AM75" s="1"/>
      <c r="AN75" s="1"/>
      <c r="AO75" s="1"/>
      <c r="AP75" s="1"/>
      <c r="AQ75" s="1"/>
      <c r="AR75" s="1"/>
      <c r="AS75" s="1"/>
      <c r="AT75" s="1"/>
      <c r="AV75" s="841"/>
      <c r="AW75" s="841"/>
      <c r="AX75" s="841"/>
      <c r="AY75" s="841"/>
      <c r="AZ75" s="841"/>
      <c r="BA75" s="72">
        <f>BC50</f>
        <v>0</v>
      </c>
      <c r="BC75" s="6"/>
      <c r="BD75" s="6"/>
      <c r="BE75" s="6"/>
    </row>
    <row r="76" spans="1:57" ht="36.75" customHeight="1">
      <c r="E76" s="71"/>
      <c r="F76" s="71"/>
      <c r="W76" s="1"/>
      <c r="X76" s="1"/>
      <c r="Y76" s="1"/>
      <c r="Z76" s="1"/>
      <c r="AA76" s="1"/>
      <c r="AB76" s="1"/>
      <c r="AC76" s="1"/>
      <c r="AD76" s="1"/>
      <c r="AE76" s="1"/>
      <c r="AF76" s="1"/>
      <c r="AG76" s="1"/>
      <c r="AH76" s="1"/>
      <c r="AI76" s="1"/>
      <c r="AJ76" s="1"/>
      <c r="AK76" s="1"/>
      <c r="AL76" s="1"/>
      <c r="AM76" s="1"/>
      <c r="AN76" s="1"/>
      <c r="AO76" s="1"/>
      <c r="AP76" s="1"/>
      <c r="AQ76" s="1"/>
      <c r="AR76" s="1"/>
      <c r="AS76" s="1"/>
      <c r="AT76" s="73"/>
      <c r="AU76" s="74"/>
      <c r="AV76" s="74"/>
    </row>
    <row r="77" spans="1:57" ht="15">
      <c r="E77" s="75"/>
      <c r="F77" s="75"/>
      <c r="K77" s="76"/>
      <c r="AU77" s="52"/>
    </row>
    <row r="78" spans="1:57" ht="15">
      <c r="D78" s="5"/>
      <c r="M78" s="75"/>
    </row>
    <row r="79" spans="1:57" ht="12.75" customHeight="1">
      <c r="D79" s="5"/>
    </row>
    <row r="80" spans="1:57">
      <c r="D80" s="56"/>
    </row>
    <row r="81" spans="4:12">
      <c r="D81" s="5"/>
    </row>
    <row r="82" spans="4:12">
      <c r="D82" s="5"/>
    </row>
    <row r="83" spans="4:12" ht="15">
      <c r="D83" s="5"/>
      <c r="J83" s="3"/>
      <c r="K83" s="3"/>
      <c r="L83" s="3"/>
    </row>
    <row r="84" spans="4:12" ht="15">
      <c r="D84" s="5"/>
      <c r="J84" s="3"/>
      <c r="K84" s="3"/>
      <c r="L84" s="3"/>
    </row>
    <row r="85" spans="4:12">
      <c r="D85" s="5"/>
    </row>
  </sheetData>
  <sheetProtection password="CF70" sheet="1" objects="1" scenarios="1"/>
  <mergeCells count="114">
    <mergeCell ref="I11:M11"/>
    <mergeCell ref="N11:R11"/>
    <mergeCell ref="C12:D12"/>
    <mergeCell ref="C18:E18"/>
    <mergeCell ref="I18:M18"/>
    <mergeCell ref="N18:R18"/>
    <mergeCell ref="AM18:AQ18"/>
    <mergeCell ref="AS18:AV18"/>
    <mergeCell ref="C19:D19"/>
    <mergeCell ref="AY19:AZ20"/>
    <mergeCell ref="S18:W18"/>
    <mergeCell ref="X18:AB18"/>
    <mergeCell ref="AC18:AG18"/>
    <mergeCell ref="AH18:AL18"/>
    <mergeCell ref="X26:AA26"/>
    <mergeCell ref="AC26:AF26"/>
    <mergeCell ref="AH26:AK26"/>
    <mergeCell ref="AM26:AP26"/>
    <mergeCell ref="B20:B26"/>
    <mergeCell ref="I26:L26"/>
    <mergeCell ref="N26:Q26"/>
    <mergeCell ref="S26:V26"/>
    <mergeCell ref="AC27:AD27"/>
    <mergeCell ref="AH27:AI27"/>
    <mergeCell ref="AM27:AN27"/>
    <mergeCell ref="C28:D28"/>
    <mergeCell ref="I27:J27"/>
    <mergeCell ref="N27:O27"/>
    <mergeCell ref="S27:T27"/>
    <mergeCell ref="X27:Y27"/>
    <mergeCell ref="AY28:AZ29"/>
    <mergeCell ref="B29:B35"/>
    <mergeCell ref="I35:L35"/>
    <mergeCell ref="N35:Q35"/>
    <mergeCell ref="S35:V35"/>
    <mergeCell ref="X35:AA35"/>
    <mergeCell ref="AC35:AF35"/>
    <mergeCell ref="AH35:AK35"/>
    <mergeCell ref="AM35:AP35"/>
    <mergeCell ref="AC36:AD36"/>
    <mergeCell ref="AH36:AI36"/>
    <mergeCell ref="AM36:AN36"/>
    <mergeCell ref="C37:D37"/>
    <mergeCell ref="I36:J36"/>
    <mergeCell ref="N36:O36"/>
    <mergeCell ref="S36:T36"/>
    <mergeCell ref="X36:Y36"/>
    <mergeCell ref="B38:B44"/>
    <mergeCell ref="C46:D46"/>
    <mergeCell ref="AY37:AZ38"/>
    <mergeCell ref="BC37:BE39"/>
    <mergeCell ref="AY46:AZ47"/>
    <mergeCell ref="B47:B53"/>
    <mergeCell ref="BC50:BE50"/>
    <mergeCell ref="I53:L53"/>
    <mergeCell ref="N53:Q53"/>
    <mergeCell ref="S53:V53"/>
    <mergeCell ref="X53:AA53"/>
    <mergeCell ref="AC53:AF53"/>
    <mergeCell ref="AH53:AK53"/>
    <mergeCell ref="AM53:AP53"/>
    <mergeCell ref="BC40:BE45"/>
    <mergeCell ref="I44:L44"/>
    <mergeCell ref="N44:Q44"/>
    <mergeCell ref="I45:J45"/>
    <mergeCell ref="N45:O45"/>
    <mergeCell ref="S45:T45"/>
    <mergeCell ref="X45:Y45"/>
    <mergeCell ref="AC45:AD45"/>
    <mergeCell ref="AH45:AI45"/>
    <mergeCell ref="AM45:AN45"/>
    <mergeCell ref="AC54:AD54"/>
    <mergeCell ref="AH54:AI54"/>
    <mergeCell ref="AM54:AN54"/>
    <mergeCell ref="C55:D55"/>
    <mergeCell ref="I54:J54"/>
    <mergeCell ref="N54:O54"/>
    <mergeCell ref="S54:T54"/>
    <mergeCell ref="X54:Y54"/>
    <mergeCell ref="AY55:AZ56"/>
    <mergeCell ref="B56:B62"/>
    <mergeCell ref="I62:L62"/>
    <mergeCell ref="N62:Q62"/>
    <mergeCell ref="S62:V62"/>
    <mergeCell ref="X62:AA62"/>
    <mergeCell ref="AC62:AF62"/>
    <mergeCell ref="AH62:AK62"/>
    <mergeCell ref="AM62:AP62"/>
    <mergeCell ref="AC63:AD63"/>
    <mergeCell ref="AH63:AI63"/>
    <mergeCell ref="AM63:AN63"/>
    <mergeCell ref="C64:D64"/>
    <mergeCell ref="I63:J63"/>
    <mergeCell ref="N63:O63"/>
    <mergeCell ref="S63:T63"/>
    <mergeCell ref="X63:Y63"/>
    <mergeCell ref="AY64:AZ65"/>
    <mergeCell ref="B65:B71"/>
    <mergeCell ref="I71:L71"/>
    <mergeCell ref="N71:Q71"/>
    <mergeCell ref="S71:V71"/>
    <mergeCell ref="X71:AA71"/>
    <mergeCell ref="AC71:AF71"/>
    <mergeCell ref="AH71:AK71"/>
    <mergeCell ref="AM71:AP71"/>
    <mergeCell ref="AV75:AZ75"/>
    <mergeCell ref="B72:C72"/>
    <mergeCell ref="AV73:AZ73"/>
    <mergeCell ref="B74:E74"/>
    <mergeCell ref="I74:K74"/>
    <mergeCell ref="M74:N74"/>
    <mergeCell ref="O74:T74"/>
    <mergeCell ref="U74:V74"/>
    <mergeCell ref="W74:AB74"/>
  </mergeCells>
  <conditionalFormatting sqref="H20:H25 H29:H34 H38:H45 H47:H52 H56:H61 H65:H71">
    <cfRule type="cellIs" dxfId="2" priority="1" stopIfTrue="1" operator="equal">
      <formula>0</formula>
    </cfRule>
  </conditionalFormatting>
  <pageMargins left="0.78740157499999996" right="0.78740157499999996" top="0.984251969" bottom="0.984251969" header="0.4921259845" footer="0.4921259845"/>
  <pageSetup paperSize="9" scale="20" orientation="landscape" r:id="rId1"/>
  <headerFooter alignWithMargins="0">
    <oddFooter>&amp;LCaf de l'Aisne - Action Sociale&amp;R&amp;F - &amp;A</oddFooter>
  </headerFooter>
  <drawing r:id="rId2"/>
</worksheet>
</file>

<file path=xl/worksheets/sheet8.xml><?xml version="1.0" encoding="utf-8"?>
<worksheet xmlns="http://schemas.openxmlformats.org/spreadsheetml/2006/main" xmlns:r="http://schemas.openxmlformats.org/officeDocument/2006/relationships">
  <dimension ref="A1:BF85"/>
  <sheetViews>
    <sheetView topLeftCell="B12" zoomScale="75" zoomScaleNormal="75" workbookViewId="0">
      <selection activeCell="V56" sqref="V56:V58"/>
    </sheetView>
  </sheetViews>
  <sheetFormatPr baseColWidth="10" defaultRowHeight="12.75"/>
  <cols>
    <col min="1" max="1" width="4.5703125" style="2" hidden="1" customWidth="1"/>
    <col min="2" max="2" width="9.5703125" style="6" customWidth="1"/>
    <col min="3" max="3" width="13.5703125" style="2" customWidth="1"/>
    <col min="4" max="4" width="13.7109375" style="2" customWidth="1"/>
    <col min="5" max="5" width="9.7109375" style="2" customWidth="1"/>
    <col min="6" max="6" width="7" style="2" customWidth="1"/>
    <col min="7" max="7" width="8.85546875" style="2" hidden="1" customWidth="1"/>
    <col min="8" max="8" width="10.140625" style="66" hidden="1" customWidth="1"/>
    <col min="9" max="10" width="11.7109375" style="2" customWidth="1"/>
    <col min="11" max="11" width="13.7109375" style="2" customWidth="1"/>
    <col min="12" max="12" width="11.140625" style="2" customWidth="1"/>
    <col min="13" max="15" width="11.7109375" style="2" customWidth="1"/>
    <col min="16" max="16" width="13.5703125" style="2" customWidth="1"/>
    <col min="17" max="17" width="11.140625" style="2" customWidth="1"/>
    <col min="18" max="20" width="11.7109375" style="2" customWidth="1"/>
    <col min="21" max="21" width="13.7109375" style="2" customWidth="1"/>
    <col min="22" max="22" width="11.5703125" style="2" customWidth="1"/>
    <col min="23" max="25" width="11.7109375" style="2" customWidth="1"/>
    <col min="26" max="26" width="13.7109375" style="2" customWidth="1"/>
    <col min="27" max="27" width="11.28515625" style="2" customWidth="1"/>
    <col min="28" max="30" width="11.7109375" style="2" customWidth="1"/>
    <col min="31" max="31" width="13.7109375" style="2" customWidth="1"/>
    <col min="32" max="32" width="11.140625" style="2" customWidth="1"/>
    <col min="33" max="35" width="11.7109375" style="2" customWidth="1"/>
    <col min="36" max="36" width="13.7109375" style="2" customWidth="1"/>
    <col min="37" max="37" width="11.140625" style="2" customWidth="1"/>
    <col min="38" max="40" width="11.7109375" style="2" customWidth="1"/>
    <col min="41" max="41" width="13.7109375" style="2" customWidth="1"/>
    <col min="42" max="42" width="12" style="2" customWidth="1"/>
    <col min="43" max="43" width="13.7109375" style="2" customWidth="1"/>
    <col min="44" max="44" width="1.28515625" style="2" customWidth="1"/>
    <col min="45" max="45" width="13.7109375" style="2" customWidth="1"/>
    <col min="46" max="46" width="15.28515625" style="2" customWidth="1"/>
    <col min="47" max="48" width="13.7109375" style="2" customWidth="1"/>
    <col min="49" max="49" width="12.7109375" style="2" customWidth="1"/>
    <col min="50" max="50" width="12.140625" style="2" customWidth="1"/>
    <col min="51" max="51" width="9.7109375" style="2" customWidth="1"/>
    <col min="52" max="52" width="2.42578125" style="2" customWidth="1"/>
    <col min="53" max="53" width="13.7109375" style="2" customWidth="1"/>
    <col min="54" max="54" width="5.5703125" style="2" customWidth="1"/>
    <col min="55" max="55" width="8" style="2" customWidth="1"/>
    <col min="56" max="56" width="9.7109375" style="2" customWidth="1"/>
    <col min="57" max="57" width="8.5703125" style="2" customWidth="1"/>
    <col min="58" max="16384" width="11.42578125" style="2"/>
  </cols>
  <sheetData>
    <row r="1" spans="1:57">
      <c r="A1" s="28"/>
      <c r="C1" s="4"/>
      <c r="D1" s="4"/>
      <c r="E1" s="4"/>
      <c r="F1" s="4"/>
      <c r="G1" s="4"/>
      <c r="H1" s="29"/>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6"/>
      <c r="BD1" s="6"/>
      <c r="BE1" s="6"/>
    </row>
    <row r="2" spans="1:57">
      <c r="A2" s="28"/>
      <c r="C2" s="4"/>
      <c r="D2" s="4"/>
      <c r="E2" s="4"/>
      <c r="F2" s="4"/>
      <c r="G2" s="4"/>
      <c r="H2" s="29"/>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6"/>
      <c r="BD2" s="6"/>
      <c r="BE2" s="6"/>
    </row>
    <row r="3" spans="1:57">
      <c r="A3" s="28"/>
      <c r="C3" s="4"/>
      <c r="D3" s="4"/>
      <c r="E3" s="4"/>
      <c r="F3" s="4"/>
      <c r="G3" s="4"/>
      <c r="H3" s="30"/>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6"/>
      <c r="BD3" s="6"/>
      <c r="BE3" s="6"/>
    </row>
    <row r="4" spans="1:57" ht="36.75" customHeight="1">
      <c r="A4" s="28"/>
      <c r="C4" s="4"/>
      <c r="D4" s="4"/>
      <c r="E4" s="4"/>
      <c r="F4" s="4"/>
      <c r="G4" s="4"/>
      <c r="H4" s="30"/>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6"/>
      <c r="BD4" s="6"/>
      <c r="BE4" s="6"/>
    </row>
    <row r="5" spans="1:57">
      <c r="A5" s="28"/>
      <c r="C5" s="4"/>
      <c r="D5" s="4"/>
      <c r="E5" s="4"/>
      <c r="F5" s="4"/>
      <c r="G5" s="4"/>
      <c r="H5" s="30"/>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6"/>
      <c r="BD5" s="6"/>
      <c r="BE5" s="6"/>
    </row>
    <row r="6" spans="1:57">
      <c r="A6" s="28"/>
      <c r="C6" s="4"/>
      <c r="D6" s="4"/>
      <c r="E6" s="4"/>
      <c r="F6" s="4"/>
      <c r="G6" s="31"/>
      <c r="H6" s="31"/>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6"/>
      <c r="BD6" s="6"/>
      <c r="BE6" s="6"/>
    </row>
    <row r="7" spans="1:57">
      <c r="A7" s="28"/>
      <c r="C7" s="4"/>
      <c r="D7" s="4"/>
      <c r="E7" s="4"/>
      <c r="F7" s="4"/>
      <c r="G7" s="31"/>
      <c r="H7" s="31"/>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6"/>
      <c r="BD7" s="6"/>
      <c r="BE7" s="6"/>
    </row>
    <row r="8" spans="1:57">
      <c r="A8" s="28"/>
      <c r="C8" s="4"/>
      <c r="D8" s="4"/>
      <c r="E8" s="4"/>
      <c r="F8" s="4"/>
      <c r="G8" s="32"/>
      <c r="H8" s="32"/>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6"/>
      <c r="BD8" s="6"/>
      <c r="BE8" s="6"/>
    </row>
    <row r="9" spans="1:57">
      <c r="A9" s="28"/>
      <c r="C9" s="4"/>
      <c r="D9" s="4"/>
      <c r="E9" s="4"/>
      <c r="F9" s="4"/>
      <c r="G9" s="32"/>
      <c r="H9" s="32"/>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6"/>
      <c r="BD9" s="6"/>
      <c r="BE9" s="6"/>
    </row>
    <row r="10" spans="1:57">
      <c r="A10" s="28"/>
      <c r="C10" s="4"/>
      <c r="D10" s="4"/>
      <c r="E10" s="4"/>
      <c r="F10" s="4"/>
      <c r="G10" s="31"/>
      <c r="H10" s="31"/>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6"/>
      <c r="BD10" s="6"/>
      <c r="BE10" s="6"/>
    </row>
    <row r="11" spans="1:57" ht="15">
      <c r="A11" s="28"/>
      <c r="C11" s="31"/>
      <c r="D11" s="31"/>
      <c r="E11" s="31"/>
      <c r="F11" s="31"/>
      <c r="G11" s="4"/>
      <c r="H11" s="30"/>
      <c r="I11" s="800" t="s">
        <v>106</v>
      </c>
      <c r="J11" s="800"/>
      <c r="K11" s="800"/>
      <c r="L11" s="800"/>
      <c r="M11" s="800"/>
      <c r="N11" s="800" t="s">
        <v>114</v>
      </c>
      <c r="O11" s="800"/>
      <c r="P11" s="800"/>
      <c r="Q11" s="800"/>
      <c r="R11" s="80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6"/>
      <c r="BD11" s="6"/>
      <c r="BE11" s="6"/>
    </row>
    <row r="12" spans="1:57" ht="47.25">
      <c r="A12" s="28"/>
      <c r="C12" s="817" t="s">
        <v>49</v>
      </c>
      <c r="D12" s="818"/>
      <c r="E12" s="19" t="s">
        <v>131</v>
      </c>
      <c r="F12" s="31"/>
      <c r="G12" s="4"/>
      <c r="H12" s="30"/>
      <c r="I12" s="12" t="s">
        <v>41</v>
      </c>
      <c r="J12" s="12" t="s">
        <v>42</v>
      </c>
      <c r="K12" s="13" t="s">
        <v>43</v>
      </c>
      <c r="L12" s="14" t="s">
        <v>46</v>
      </c>
      <c r="M12" s="15" t="s">
        <v>47</v>
      </c>
      <c r="N12" s="12" t="s">
        <v>41</v>
      </c>
      <c r="O12" s="12" t="s">
        <v>42</v>
      </c>
      <c r="P12" s="13" t="s">
        <v>43</v>
      </c>
      <c r="Q12" s="14" t="s">
        <v>46</v>
      </c>
      <c r="R12" s="15" t="s">
        <v>47</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6"/>
      <c r="BD12" s="6"/>
      <c r="BE12" s="6"/>
    </row>
    <row r="13" spans="1:57" ht="15.75">
      <c r="A13" s="28"/>
      <c r="C13" s="33">
        <v>40544</v>
      </c>
      <c r="D13" s="33">
        <v>40632</v>
      </c>
      <c r="E13" s="34">
        <v>12</v>
      </c>
      <c r="F13" s="32"/>
      <c r="G13" s="4"/>
      <c r="H13" s="35"/>
      <c r="I13" s="16">
        <v>0.35416666666666669</v>
      </c>
      <c r="J13" s="16">
        <v>0.5</v>
      </c>
      <c r="K13" s="17">
        <v>0.14583333333333331</v>
      </c>
      <c r="L13" s="18">
        <v>20</v>
      </c>
      <c r="M13" s="17">
        <v>2.9166666666666661</v>
      </c>
      <c r="N13" s="16">
        <v>0.5</v>
      </c>
      <c r="O13" s="16">
        <v>0.77083333333333337</v>
      </c>
      <c r="P13" s="17">
        <v>0.27083333333333337</v>
      </c>
      <c r="Q13" s="18">
        <v>15</v>
      </c>
      <c r="R13" s="17">
        <v>4.0625</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6"/>
      <c r="BD13" s="6"/>
      <c r="BE13" s="6"/>
    </row>
    <row r="14" spans="1:57" ht="15.75">
      <c r="A14" s="28"/>
      <c r="C14" s="33">
        <v>40634</v>
      </c>
      <c r="D14" s="33">
        <v>40724</v>
      </c>
      <c r="E14" s="34">
        <v>16</v>
      </c>
      <c r="F14" s="32"/>
      <c r="G14" s="4"/>
      <c r="H14" s="30"/>
      <c r="I14" s="16">
        <v>0.35416666666666669</v>
      </c>
      <c r="J14" s="16">
        <v>0.5</v>
      </c>
      <c r="K14" s="17">
        <v>0.14583333333333331</v>
      </c>
      <c r="L14" s="18">
        <v>18</v>
      </c>
      <c r="M14" s="17">
        <v>2.625</v>
      </c>
      <c r="N14" s="16">
        <v>0.5</v>
      </c>
      <c r="O14" s="16">
        <v>0.77083333333333337</v>
      </c>
      <c r="P14" s="17">
        <v>0.27083333333333337</v>
      </c>
      <c r="Q14" s="18">
        <v>13</v>
      </c>
      <c r="R14" s="17">
        <v>3.5208333333333339</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6"/>
      <c r="BD14" s="6"/>
      <c r="BE14" s="6"/>
    </row>
    <row r="15" spans="1:57" ht="18" customHeight="1">
      <c r="A15" s="36"/>
      <c r="B15" s="37"/>
      <c r="C15" s="38"/>
      <c r="D15" s="38"/>
      <c r="E15" s="38"/>
      <c r="F15" s="4"/>
      <c r="G15" s="39"/>
      <c r="H15" s="40"/>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1"/>
      <c r="AZ15" s="4"/>
      <c r="BA15" s="4"/>
      <c r="BB15" s="4"/>
      <c r="BC15" s="6"/>
      <c r="BD15" s="6"/>
      <c r="BE15" s="6"/>
    </row>
    <row r="16" spans="1:57" ht="15.75">
      <c r="A16" s="36"/>
      <c r="B16" s="37"/>
      <c r="C16" s="4"/>
      <c r="D16" s="4"/>
      <c r="E16" s="4"/>
      <c r="F16" s="4"/>
      <c r="G16" s="39"/>
      <c r="H16" s="40"/>
      <c r="I16" s="4"/>
      <c r="J16" s="4"/>
      <c r="K16" s="42"/>
      <c r="L16" s="4"/>
      <c r="M16" s="4"/>
      <c r="N16" s="4"/>
      <c r="O16" s="4"/>
      <c r="P16" s="42"/>
      <c r="Q16" s="4"/>
      <c r="R16" s="4"/>
      <c r="S16" s="4"/>
      <c r="T16" s="4"/>
      <c r="U16" s="42"/>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6"/>
      <c r="BD16" s="6"/>
      <c r="BE16" s="6"/>
    </row>
    <row r="17" spans="1:57" ht="15.75">
      <c r="A17" s="36"/>
      <c r="B17" s="37"/>
      <c r="C17" s="4"/>
      <c r="D17" s="4"/>
      <c r="E17" s="4"/>
      <c r="F17" s="4"/>
      <c r="G17" s="39"/>
      <c r="H17" s="40"/>
      <c r="I17" s="43"/>
      <c r="J17" s="43"/>
      <c r="K17" s="42"/>
      <c r="L17" s="4"/>
      <c r="M17" s="4"/>
      <c r="N17" s="43"/>
      <c r="O17" s="43"/>
      <c r="P17" s="42"/>
      <c r="Q17" s="4"/>
      <c r="R17" s="4"/>
      <c r="S17" s="44"/>
      <c r="T17" s="44"/>
      <c r="U17" s="42"/>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6"/>
      <c r="BD17" s="6"/>
      <c r="BE17" s="6"/>
    </row>
    <row r="18" spans="1:57" ht="40.5" customHeight="1" thickBot="1">
      <c r="A18" s="36"/>
      <c r="B18" s="213" t="s">
        <v>210</v>
      </c>
      <c r="C18" s="820"/>
      <c r="D18" s="820"/>
      <c r="E18" s="820"/>
      <c r="G18" s="45"/>
      <c r="H18" s="46"/>
      <c r="I18" s="789" t="s">
        <v>106</v>
      </c>
      <c r="J18" s="790"/>
      <c r="K18" s="790"/>
      <c r="L18" s="790"/>
      <c r="M18" s="790"/>
      <c r="N18" s="789" t="s">
        <v>107</v>
      </c>
      <c r="O18" s="790"/>
      <c r="P18" s="790"/>
      <c r="Q18" s="790"/>
      <c r="R18" s="790"/>
      <c r="S18" s="789" t="s">
        <v>108</v>
      </c>
      <c r="T18" s="790"/>
      <c r="U18" s="790"/>
      <c r="V18" s="790"/>
      <c r="W18" s="790"/>
      <c r="X18" s="789" t="s">
        <v>109</v>
      </c>
      <c r="Y18" s="790"/>
      <c r="Z18" s="790"/>
      <c r="AA18" s="790"/>
      <c r="AB18" s="790"/>
      <c r="AC18" s="789" t="s">
        <v>110</v>
      </c>
      <c r="AD18" s="790"/>
      <c r="AE18" s="790"/>
      <c r="AF18" s="790"/>
      <c r="AG18" s="790"/>
      <c r="AH18" s="789" t="s">
        <v>111</v>
      </c>
      <c r="AI18" s="790"/>
      <c r="AJ18" s="790"/>
      <c r="AK18" s="790"/>
      <c r="AL18" s="790"/>
      <c r="AM18" s="789" t="s">
        <v>112</v>
      </c>
      <c r="AN18" s="790"/>
      <c r="AO18" s="790"/>
      <c r="AP18" s="790"/>
      <c r="AQ18" s="790"/>
      <c r="AR18" s="47"/>
      <c r="AS18" s="838"/>
      <c r="AT18" s="839"/>
      <c r="AU18" s="839"/>
      <c r="AV18" s="840"/>
      <c r="BC18" s="6"/>
      <c r="BD18" s="6"/>
      <c r="BE18" s="6"/>
    </row>
    <row r="19" spans="1:57" ht="98.25" customHeight="1">
      <c r="A19" s="28"/>
      <c r="C19" s="815" t="s">
        <v>49</v>
      </c>
      <c r="D19" s="816"/>
      <c r="E19" s="11" t="s">
        <v>131</v>
      </c>
      <c r="F19" s="48"/>
      <c r="G19" s="45"/>
      <c r="H19" s="46"/>
      <c r="I19" s="7" t="s">
        <v>41</v>
      </c>
      <c r="J19" s="8" t="s">
        <v>42</v>
      </c>
      <c r="K19" s="9" t="s">
        <v>127</v>
      </c>
      <c r="L19" s="10" t="s">
        <v>46</v>
      </c>
      <c r="M19" s="9" t="s">
        <v>47</v>
      </c>
      <c r="N19" s="7" t="s">
        <v>41</v>
      </c>
      <c r="O19" s="8" t="s">
        <v>42</v>
      </c>
      <c r="P19" s="9" t="s">
        <v>127</v>
      </c>
      <c r="Q19" s="10" t="s">
        <v>46</v>
      </c>
      <c r="R19" s="9" t="s">
        <v>47</v>
      </c>
      <c r="S19" s="7" t="s">
        <v>41</v>
      </c>
      <c r="T19" s="8" t="s">
        <v>42</v>
      </c>
      <c r="U19" s="9" t="s">
        <v>127</v>
      </c>
      <c r="V19" s="10" t="s">
        <v>46</v>
      </c>
      <c r="W19" s="9" t="s">
        <v>47</v>
      </c>
      <c r="X19" s="7" t="s">
        <v>41</v>
      </c>
      <c r="Y19" s="8" t="s">
        <v>42</v>
      </c>
      <c r="Z19" s="9" t="s">
        <v>127</v>
      </c>
      <c r="AA19" s="10" t="s">
        <v>46</v>
      </c>
      <c r="AB19" s="9" t="s">
        <v>47</v>
      </c>
      <c r="AC19" s="7" t="s">
        <v>41</v>
      </c>
      <c r="AD19" s="8" t="s">
        <v>42</v>
      </c>
      <c r="AE19" s="9" t="s">
        <v>127</v>
      </c>
      <c r="AF19" s="10" t="s">
        <v>46</v>
      </c>
      <c r="AG19" s="9" t="s">
        <v>47</v>
      </c>
      <c r="AH19" s="7" t="s">
        <v>41</v>
      </c>
      <c r="AI19" s="8" t="s">
        <v>42</v>
      </c>
      <c r="AJ19" s="9" t="s">
        <v>127</v>
      </c>
      <c r="AK19" s="10" t="s">
        <v>46</v>
      </c>
      <c r="AL19" s="9" t="s">
        <v>47</v>
      </c>
      <c r="AM19" s="7" t="s">
        <v>41</v>
      </c>
      <c r="AN19" s="8" t="s">
        <v>42</v>
      </c>
      <c r="AO19" s="9" t="s">
        <v>127</v>
      </c>
      <c r="AP19" s="10" t="s">
        <v>46</v>
      </c>
      <c r="AQ19" s="9" t="s">
        <v>47</v>
      </c>
      <c r="AR19" s="49"/>
      <c r="AS19" s="20" t="s">
        <v>71</v>
      </c>
      <c r="AT19" s="20" t="s">
        <v>128</v>
      </c>
      <c r="AU19" s="21" t="s">
        <v>129</v>
      </c>
      <c r="AV19" s="21" t="s">
        <v>130</v>
      </c>
      <c r="AY19" s="801">
        <f>AT26</f>
        <v>0</v>
      </c>
      <c r="AZ19" s="802"/>
      <c r="BC19" s="6"/>
      <c r="BD19" s="6"/>
      <c r="BE19" s="6"/>
    </row>
    <row r="20" spans="1:57" ht="24" customHeight="1" thickBot="1">
      <c r="A20" s="36">
        <f t="shared" ref="A20:A25" si="0">IF(D20="",0,1)</f>
        <v>0</v>
      </c>
      <c r="B20" s="814" t="s">
        <v>132</v>
      </c>
      <c r="C20" s="602"/>
      <c r="D20" s="602"/>
      <c r="E20" s="603"/>
      <c r="F20" s="604"/>
      <c r="G20" s="605">
        <f t="shared" ref="G20:G25" si="1">IF(J20="",0,1)</f>
        <v>0</v>
      </c>
      <c r="H20" s="606">
        <f t="shared" ref="H20:H25" si="2">IF(A20+G20=1,0,2)</f>
        <v>2</v>
      </c>
      <c r="I20" s="607"/>
      <c r="J20" s="607"/>
      <c r="K20" s="608">
        <f t="shared" ref="K20:K25" si="3">J20-I20</f>
        <v>0</v>
      </c>
      <c r="L20" s="603"/>
      <c r="M20" s="608">
        <f t="shared" ref="M20:M25" si="4">L20*K20</f>
        <v>0</v>
      </c>
      <c r="N20" s="607"/>
      <c r="O20" s="607"/>
      <c r="P20" s="608">
        <f t="shared" ref="P20:P25" si="5">O20-N20</f>
        <v>0</v>
      </c>
      <c r="Q20" s="603"/>
      <c r="R20" s="608">
        <f t="shared" ref="R20:R25" si="6">Q20*P20</f>
        <v>0</v>
      </c>
      <c r="S20" s="607"/>
      <c r="T20" s="607"/>
      <c r="U20" s="608">
        <f t="shared" ref="U20:U25" si="7">T20-S20</f>
        <v>0</v>
      </c>
      <c r="V20" s="603"/>
      <c r="W20" s="608">
        <f t="shared" ref="W20:W25" si="8">V20*U20</f>
        <v>0</v>
      </c>
      <c r="X20" s="607"/>
      <c r="Y20" s="607"/>
      <c r="Z20" s="608">
        <f t="shared" ref="Z20:Z25" si="9">Y20-X20</f>
        <v>0</v>
      </c>
      <c r="AA20" s="603"/>
      <c r="AB20" s="608">
        <f t="shared" ref="AB20:AB25" si="10">AA20*Z20</f>
        <v>0</v>
      </c>
      <c r="AC20" s="607"/>
      <c r="AD20" s="607"/>
      <c r="AE20" s="608">
        <f t="shared" ref="AE20:AE25" si="11">AD20-AC20</f>
        <v>0</v>
      </c>
      <c r="AF20" s="603"/>
      <c r="AG20" s="608">
        <f t="shared" ref="AG20:AG25" si="12">AF20*AE20</f>
        <v>0</v>
      </c>
      <c r="AH20" s="607"/>
      <c r="AI20" s="607"/>
      <c r="AJ20" s="608">
        <f t="shared" ref="AJ20:AJ25" si="13">AI20-AH20</f>
        <v>0</v>
      </c>
      <c r="AK20" s="603"/>
      <c r="AL20" s="608">
        <f t="shared" ref="AL20:AL25" si="14">AK20*AJ20</f>
        <v>0</v>
      </c>
      <c r="AM20" s="607"/>
      <c r="AN20" s="607"/>
      <c r="AO20" s="608">
        <f t="shared" ref="AO20:AO25" si="15">AN20-AM20</f>
        <v>0</v>
      </c>
      <c r="AP20" s="603"/>
      <c r="AQ20" s="608">
        <f t="shared" ref="AQ20:AQ25" si="16">AP20*AO20</f>
        <v>0</v>
      </c>
      <c r="AR20" s="609"/>
      <c r="AS20" s="610">
        <f>W20+R20+M20+AB20+AL20+AQ20+AG20</f>
        <v>0</v>
      </c>
      <c r="AT20" s="610">
        <f t="shared" ref="AT20:AT25" si="17">AS20*E20</f>
        <v>0</v>
      </c>
      <c r="AU20" s="608">
        <f t="shared" ref="AU20:AU25" si="18">P20+U20+K20+AE20+AJ20+AO20+Z20</f>
        <v>0</v>
      </c>
      <c r="AV20" s="608">
        <f t="shared" ref="AV20:AV25" si="19">AU20*E20</f>
        <v>0</v>
      </c>
      <c r="AY20" s="803"/>
      <c r="AZ20" s="804"/>
      <c r="BC20" s="6"/>
      <c r="BD20" s="50"/>
      <c r="BE20" s="6"/>
    </row>
    <row r="21" spans="1:57" ht="23.25" customHeight="1">
      <c r="A21" s="36">
        <f t="shared" si="0"/>
        <v>0</v>
      </c>
      <c r="B21" s="814"/>
      <c r="C21" s="602"/>
      <c r="D21" s="602"/>
      <c r="E21" s="603"/>
      <c r="F21" s="604"/>
      <c r="G21" s="605">
        <f t="shared" si="1"/>
        <v>0</v>
      </c>
      <c r="H21" s="606">
        <f t="shared" si="2"/>
        <v>2</v>
      </c>
      <c r="I21" s="607"/>
      <c r="J21" s="607"/>
      <c r="K21" s="608">
        <f t="shared" si="3"/>
        <v>0</v>
      </c>
      <c r="L21" s="603"/>
      <c r="M21" s="608">
        <f t="shared" si="4"/>
        <v>0</v>
      </c>
      <c r="N21" s="607"/>
      <c r="O21" s="607"/>
      <c r="P21" s="608">
        <f t="shared" si="5"/>
        <v>0</v>
      </c>
      <c r="Q21" s="603"/>
      <c r="R21" s="608">
        <f t="shared" si="6"/>
        <v>0</v>
      </c>
      <c r="S21" s="607"/>
      <c r="T21" s="607"/>
      <c r="U21" s="608">
        <f t="shared" si="7"/>
        <v>0</v>
      </c>
      <c r="V21" s="603"/>
      <c r="W21" s="608">
        <f t="shared" si="8"/>
        <v>0</v>
      </c>
      <c r="X21" s="607"/>
      <c r="Y21" s="607"/>
      <c r="Z21" s="608">
        <f t="shared" si="9"/>
        <v>0</v>
      </c>
      <c r="AA21" s="603"/>
      <c r="AB21" s="608">
        <f t="shared" si="10"/>
        <v>0</v>
      </c>
      <c r="AC21" s="607"/>
      <c r="AD21" s="607"/>
      <c r="AE21" s="608">
        <f t="shared" si="11"/>
        <v>0</v>
      </c>
      <c r="AF21" s="603"/>
      <c r="AG21" s="608">
        <f t="shared" si="12"/>
        <v>0</v>
      </c>
      <c r="AH21" s="607"/>
      <c r="AI21" s="607"/>
      <c r="AJ21" s="608">
        <f t="shared" si="13"/>
        <v>0</v>
      </c>
      <c r="AK21" s="603"/>
      <c r="AL21" s="608">
        <f t="shared" si="14"/>
        <v>0</v>
      </c>
      <c r="AM21" s="607"/>
      <c r="AN21" s="607"/>
      <c r="AO21" s="608">
        <f t="shared" si="15"/>
        <v>0</v>
      </c>
      <c r="AP21" s="603"/>
      <c r="AQ21" s="608">
        <f t="shared" si="16"/>
        <v>0</v>
      </c>
      <c r="AR21" s="609"/>
      <c r="AS21" s="610">
        <f>W21+R21+M21+AB21+AL21+AQ21+AG21</f>
        <v>0</v>
      </c>
      <c r="AT21" s="610">
        <f t="shared" si="17"/>
        <v>0</v>
      </c>
      <c r="AU21" s="608">
        <f t="shared" si="18"/>
        <v>0</v>
      </c>
      <c r="AV21" s="608">
        <f t="shared" si="19"/>
        <v>0</v>
      </c>
      <c r="BC21" s="6"/>
      <c r="BD21" s="6"/>
      <c r="BE21" s="6"/>
    </row>
    <row r="22" spans="1:57" ht="24" customHeight="1">
      <c r="A22" s="36">
        <f t="shared" si="0"/>
        <v>0</v>
      </c>
      <c r="B22" s="814"/>
      <c r="C22" s="602"/>
      <c r="D22" s="602"/>
      <c r="E22" s="603"/>
      <c r="F22" s="611"/>
      <c r="G22" s="605">
        <f t="shared" si="1"/>
        <v>0</v>
      </c>
      <c r="H22" s="606">
        <f t="shared" si="2"/>
        <v>2</v>
      </c>
      <c r="I22" s="607"/>
      <c r="J22" s="607"/>
      <c r="K22" s="608">
        <f t="shared" si="3"/>
        <v>0</v>
      </c>
      <c r="L22" s="603"/>
      <c r="M22" s="608">
        <f t="shared" si="4"/>
        <v>0</v>
      </c>
      <c r="N22" s="607"/>
      <c r="O22" s="607"/>
      <c r="P22" s="608">
        <f t="shared" si="5"/>
        <v>0</v>
      </c>
      <c r="Q22" s="603"/>
      <c r="R22" s="608">
        <f t="shared" si="6"/>
        <v>0</v>
      </c>
      <c r="S22" s="607"/>
      <c r="T22" s="607"/>
      <c r="U22" s="608">
        <f t="shared" si="7"/>
        <v>0</v>
      </c>
      <c r="V22" s="603"/>
      <c r="W22" s="608">
        <f t="shared" si="8"/>
        <v>0</v>
      </c>
      <c r="X22" s="607"/>
      <c r="Y22" s="607"/>
      <c r="Z22" s="608">
        <f t="shared" si="9"/>
        <v>0</v>
      </c>
      <c r="AA22" s="603"/>
      <c r="AB22" s="608">
        <f t="shared" si="10"/>
        <v>0</v>
      </c>
      <c r="AC22" s="607"/>
      <c r="AD22" s="607"/>
      <c r="AE22" s="608">
        <f t="shared" si="11"/>
        <v>0</v>
      </c>
      <c r="AF22" s="603"/>
      <c r="AG22" s="608">
        <f t="shared" si="12"/>
        <v>0</v>
      </c>
      <c r="AH22" s="607"/>
      <c r="AI22" s="607"/>
      <c r="AJ22" s="608">
        <f t="shared" si="13"/>
        <v>0</v>
      </c>
      <c r="AK22" s="603"/>
      <c r="AL22" s="608">
        <f t="shared" si="14"/>
        <v>0</v>
      </c>
      <c r="AM22" s="607"/>
      <c r="AN22" s="607"/>
      <c r="AO22" s="608">
        <f t="shared" si="15"/>
        <v>0</v>
      </c>
      <c r="AP22" s="603"/>
      <c r="AQ22" s="608">
        <f t="shared" si="16"/>
        <v>0</v>
      </c>
      <c r="AR22" s="609"/>
      <c r="AS22" s="610">
        <f>W22+R22+M22+AB22+AL22+AQ22+AG22</f>
        <v>0</v>
      </c>
      <c r="AT22" s="610">
        <f t="shared" si="17"/>
        <v>0</v>
      </c>
      <c r="AU22" s="608">
        <f t="shared" si="18"/>
        <v>0</v>
      </c>
      <c r="AV22" s="608">
        <f t="shared" si="19"/>
        <v>0</v>
      </c>
      <c r="AW22" s="652">
        <f>IF(E26&gt;0,AV26/E26,0)</f>
        <v>0</v>
      </c>
      <c r="BC22" s="6"/>
      <c r="BD22" s="6"/>
      <c r="BE22" s="6"/>
    </row>
    <row r="23" spans="1:57" ht="23.25" customHeight="1">
      <c r="A23" s="36">
        <f t="shared" si="0"/>
        <v>0</v>
      </c>
      <c r="B23" s="814"/>
      <c r="C23" s="602"/>
      <c r="D23" s="602"/>
      <c r="E23" s="603"/>
      <c r="F23" s="604"/>
      <c r="G23" s="605">
        <f t="shared" si="1"/>
        <v>0</v>
      </c>
      <c r="H23" s="606">
        <f t="shared" si="2"/>
        <v>2</v>
      </c>
      <c r="I23" s="607"/>
      <c r="J23" s="607"/>
      <c r="K23" s="608">
        <f t="shared" si="3"/>
        <v>0</v>
      </c>
      <c r="L23" s="603"/>
      <c r="M23" s="608">
        <f t="shared" si="4"/>
        <v>0</v>
      </c>
      <c r="N23" s="607"/>
      <c r="O23" s="607"/>
      <c r="P23" s="608">
        <f t="shared" si="5"/>
        <v>0</v>
      </c>
      <c r="Q23" s="603"/>
      <c r="R23" s="608">
        <f t="shared" si="6"/>
        <v>0</v>
      </c>
      <c r="S23" s="607"/>
      <c r="T23" s="607"/>
      <c r="U23" s="608">
        <f t="shared" si="7"/>
        <v>0</v>
      </c>
      <c r="V23" s="603"/>
      <c r="W23" s="608">
        <f t="shared" si="8"/>
        <v>0</v>
      </c>
      <c r="X23" s="607"/>
      <c r="Y23" s="607"/>
      <c r="Z23" s="608">
        <f t="shared" si="9"/>
        <v>0</v>
      </c>
      <c r="AA23" s="603"/>
      <c r="AB23" s="608">
        <f t="shared" si="10"/>
        <v>0</v>
      </c>
      <c r="AC23" s="607"/>
      <c r="AD23" s="607"/>
      <c r="AE23" s="608">
        <f t="shared" si="11"/>
        <v>0</v>
      </c>
      <c r="AF23" s="603"/>
      <c r="AG23" s="608">
        <f t="shared" si="12"/>
        <v>0</v>
      </c>
      <c r="AH23" s="607"/>
      <c r="AI23" s="607"/>
      <c r="AJ23" s="608">
        <f t="shared" si="13"/>
        <v>0</v>
      </c>
      <c r="AK23" s="603"/>
      <c r="AL23" s="608">
        <f t="shared" si="14"/>
        <v>0</v>
      </c>
      <c r="AM23" s="607"/>
      <c r="AN23" s="607"/>
      <c r="AO23" s="608">
        <f t="shared" si="15"/>
        <v>0</v>
      </c>
      <c r="AP23" s="603"/>
      <c r="AQ23" s="608">
        <f t="shared" si="16"/>
        <v>0</v>
      </c>
      <c r="AR23" s="609"/>
      <c r="AS23" s="610">
        <f>W23+R23+M23+AB23+AL23+AQ23+AG23</f>
        <v>0</v>
      </c>
      <c r="AT23" s="610">
        <f t="shared" si="17"/>
        <v>0</v>
      </c>
      <c r="AU23" s="608">
        <f t="shared" si="18"/>
        <v>0</v>
      </c>
      <c r="AV23" s="608">
        <f t="shared" si="19"/>
        <v>0</v>
      </c>
      <c r="BC23" s="6"/>
      <c r="BD23" s="6"/>
      <c r="BE23" s="6"/>
    </row>
    <row r="24" spans="1:57" ht="23.25" customHeight="1">
      <c r="A24" s="36">
        <f t="shared" si="0"/>
        <v>0</v>
      </c>
      <c r="B24" s="814"/>
      <c r="C24" s="602"/>
      <c r="D24" s="602"/>
      <c r="E24" s="603"/>
      <c r="F24" s="604"/>
      <c r="G24" s="605">
        <f t="shared" si="1"/>
        <v>0</v>
      </c>
      <c r="H24" s="606">
        <f t="shared" si="2"/>
        <v>2</v>
      </c>
      <c r="I24" s="607"/>
      <c r="J24" s="607"/>
      <c r="K24" s="608">
        <f t="shared" si="3"/>
        <v>0</v>
      </c>
      <c r="L24" s="603"/>
      <c r="M24" s="608">
        <f t="shared" si="4"/>
        <v>0</v>
      </c>
      <c r="N24" s="607"/>
      <c r="O24" s="607"/>
      <c r="P24" s="608">
        <f t="shared" si="5"/>
        <v>0</v>
      </c>
      <c r="Q24" s="603"/>
      <c r="R24" s="608">
        <f t="shared" si="6"/>
        <v>0</v>
      </c>
      <c r="S24" s="607"/>
      <c r="T24" s="607"/>
      <c r="U24" s="608">
        <f t="shared" si="7"/>
        <v>0</v>
      </c>
      <c r="V24" s="603"/>
      <c r="W24" s="608">
        <f t="shared" si="8"/>
        <v>0</v>
      </c>
      <c r="X24" s="607"/>
      <c r="Y24" s="607"/>
      <c r="Z24" s="608">
        <f t="shared" si="9"/>
        <v>0</v>
      </c>
      <c r="AA24" s="603"/>
      <c r="AB24" s="608">
        <f t="shared" si="10"/>
        <v>0</v>
      </c>
      <c r="AC24" s="607"/>
      <c r="AD24" s="607"/>
      <c r="AE24" s="608">
        <f t="shared" si="11"/>
        <v>0</v>
      </c>
      <c r="AF24" s="603"/>
      <c r="AG24" s="608">
        <f t="shared" si="12"/>
        <v>0</v>
      </c>
      <c r="AH24" s="607"/>
      <c r="AI24" s="607"/>
      <c r="AJ24" s="608">
        <f t="shared" si="13"/>
        <v>0</v>
      </c>
      <c r="AK24" s="603"/>
      <c r="AL24" s="608">
        <f t="shared" si="14"/>
        <v>0</v>
      </c>
      <c r="AM24" s="607"/>
      <c r="AN24" s="607"/>
      <c r="AO24" s="608">
        <f t="shared" si="15"/>
        <v>0</v>
      </c>
      <c r="AP24" s="603"/>
      <c r="AQ24" s="608">
        <f t="shared" si="16"/>
        <v>0</v>
      </c>
      <c r="AR24" s="609"/>
      <c r="AS24" s="610">
        <f>W24+R24+M24+AB24+AL24+AQ24+AG24</f>
        <v>0</v>
      </c>
      <c r="AT24" s="610">
        <f t="shared" si="17"/>
        <v>0</v>
      </c>
      <c r="AU24" s="608">
        <f t="shared" si="18"/>
        <v>0</v>
      </c>
      <c r="AV24" s="608">
        <f t="shared" si="19"/>
        <v>0</v>
      </c>
      <c r="AX24" s="51"/>
      <c r="BC24" s="6"/>
      <c r="BD24" s="6"/>
      <c r="BE24" s="6"/>
    </row>
    <row r="25" spans="1:57" ht="23.25" customHeight="1">
      <c r="A25" s="36">
        <f t="shared" si="0"/>
        <v>0</v>
      </c>
      <c r="B25" s="814"/>
      <c r="C25" s="602"/>
      <c r="D25" s="602"/>
      <c r="E25" s="603"/>
      <c r="F25" s="604"/>
      <c r="G25" s="605">
        <f t="shared" si="1"/>
        <v>0</v>
      </c>
      <c r="H25" s="606">
        <f t="shared" si="2"/>
        <v>2</v>
      </c>
      <c r="I25" s="607"/>
      <c r="J25" s="607"/>
      <c r="K25" s="608">
        <f t="shared" si="3"/>
        <v>0</v>
      </c>
      <c r="L25" s="603"/>
      <c r="M25" s="608">
        <f t="shared" si="4"/>
        <v>0</v>
      </c>
      <c r="N25" s="607"/>
      <c r="O25" s="607"/>
      <c r="P25" s="608">
        <f t="shared" si="5"/>
        <v>0</v>
      </c>
      <c r="Q25" s="603"/>
      <c r="R25" s="608">
        <f t="shared" si="6"/>
        <v>0</v>
      </c>
      <c r="S25" s="607"/>
      <c r="T25" s="607"/>
      <c r="U25" s="608">
        <f t="shared" si="7"/>
        <v>0</v>
      </c>
      <c r="V25" s="603"/>
      <c r="W25" s="608">
        <f t="shared" si="8"/>
        <v>0</v>
      </c>
      <c r="X25" s="607"/>
      <c r="Y25" s="607"/>
      <c r="Z25" s="608">
        <f t="shared" si="9"/>
        <v>0</v>
      </c>
      <c r="AA25" s="603"/>
      <c r="AB25" s="608">
        <f t="shared" si="10"/>
        <v>0</v>
      </c>
      <c r="AC25" s="607"/>
      <c r="AD25" s="607"/>
      <c r="AE25" s="608">
        <f t="shared" si="11"/>
        <v>0</v>
      </c>
      <c r="AF25" s="603"/>
      <c r="AG25" s="608">
        <f t="shared" si="12"/>
        <v>0</v>
      </c>
      <c r="AH25" s="607"/>
      <c r="AI25" s="607"/>
      <c r="AJ25" s="608">
        <f t="shared" si="13"/>
        <v>0</v>
      </c>
      <c r="AK25" s="603"/>
      <c r="AL25" s="608">
        <f t="shared" si="14"/>
        <v>0</v>
      </c>
      <c r="AM25" s="607"/>
      <c r="AN25" s="607"/>
      <c r="AO25" s="608">
        <f t="shared" si="15"/>
        <v>0</v>
      </c>
      <c r="AP25" s="603"/>
      <c r="AQ25" s="608">
        <f t="shared" si="16"/>
        <v>0</v>
      </c>
      <c r="AR25" s="609"/>
      <c r="AS25" s="610">
        <f>W25+R25+M25+AB25+AL25+AQ25</f>
        <v>0</v>
      </c>
      <c r="AT25" s="610">
        <f t="shared" si="17"/>
        <v>0</v>
      </c>
      <c r="AU25" s="608">
        <f t="shared" si="18"/>
        <v>0</v>
      </c>
      <c r="AV25" s="608">
        <f t="shared" si="19"/>
        <v>0</v>
      </c>
      <c r="BC25" s="6"/>
      <c r="BD25" s="6"/>
      <c r="BE25" s="6"/>
    </row>
    <row r="26" spans="1:57" ht="27" customHeight="1">
      <c r="A26" s="36"/>
      <c r="B26" s="814"/>
      <c r="C26" s="612">
        <f>COUNTA(C20:C25)</f>
        <v>0</v>
      </c>
      <c r="D26" s="612"/>
      <c r="E26" s="613">
        <f>SUM(E20:E25)</f>
        <v>0</v>
      </c>
      <c r="F26" s="614"/>
      <c r="G26" s="605"/>
      <c r="H26" s="606"/>
      <c r="I26" s="799" t="s">
        <v>32</v>
      </c>
      <c r="J26" s="799"/>
      <c r="K26" s="799"/>
      <c r="L26" s="799"/>
      <c r="M26" s="615">
        <f>SUM(M20:M25)</f>
        <v>0</v>
      </c>
      <c r="N26" s="799" t="s">
        <v>32</v>
      </c>
      <c r="O26" s="799"/>
      <c r="P26" s="799"/>
      <c r="Q26" s="799"/>
      <c r="R26" s="615">
        <f>SUM(R20:R25)</f>
        <v>0</v>
      </c>
      <c r="S26" s="799" t="s">
        <v>32</v>
      </c>
      <c r="T26" s="799"/>
      <c r="U26" s="799"/>
      <c r="V26" s="799"/>
      <c r="W26" s="615">
        <f>SUM(W20:W25)</f>
        <v>0</v>
      </c>
      <c r="X26" s="799" t="s">
        <v>32</v>
      </c>
      <c r="Y26" s="799"/>
      <c r="Z26" s="799"/>
      <c r="AA26" s="799"/>
      <c r="AB26" s="615">
        <f>SUM(AB20:AB25)</f>
        <v>0</v>
      </c>
      <c r="AC26" s="799" t="s">
        <v>32</v>
      </c>
      <c r="AD26" s="799"/>
      <c r="AE26" s="799"/>
      <c r="AF26" s="799"/>
      <c r="AG26" s="615">
        <f>SUM(AG20:AG25)</f>
        <v>0</v>
      </c>
      <c r="AH26" s="799" t="s">
        <v>32</v>
      </c>
      <c r="AI26" s="799"/>
      <c r="AJ26" s="799"/>
      <c r="AK26" s="799"/>
      <c r="AL26" s="615">
        <f>SUM(AL20:AL25)</f>
        <v>0</v>
      </c>
      <c r="AM26" s="807" t="s">
        <v>32</v>
      </c>
      <c r="AN26" s="808"/>
      <c r="AO26" s="808"/>
      <c r="AP26" s="809"/>
      <c r="AQ26" s="615">
        <f>SUM(AQ20:AQ25)</f>
        <v>0</v>
      </c>
      <c r="AR26" s="618"/>
      <c r="AS26" s="617">
        <f>SUM(AS20:AS25)</f>
        <v>0</v>
      </c>
      <c r="AT26" s="617">
        <f>SUM(AT20:AT25)</f>
        <v>0</v>
      </c>
      <c r="AU26" s="615">
        <f>SUM(AU20:AU25)</f>
        <v>0</v>
      </c>
      <c r="AV26" s="615">
        <f>SUM(AV20:AV25)</f>
        <v>0</v>
      </c>
      <c r="AZ26" s="52"/>
      <c r="BC26" s="6"/>
      <c r="BD26" s="6"/>
      <c r="BE26" s="6"/>
    </row>
    <row r="27" spans="1:57" ht="16.5" thickBot="1">
      <c r="A27" s="36"/>
      <c r="B27" s="37"/>
      <c r="G27" s="45"/>
      <c r="H27" s="46"/>
      <c r="I27" s="797"/>
      <c r="J27" s="798"/>
      <c r="K27" s="53"/>
      <c r="N27" s="797"/>
      <c r="O27" s="798"/>
      <c r="P27" s="53"/>
      <c r="S27" s="797"/>
      <c r="T27" s="798"/>
      <c r="U27" s="53"/>
      <c r="X27" s="797"/>
      <c r="Y27" s="798"/>
      <c r="Z27" s="53"/>
      <c r="AC27" s="797"/>
      <c r="AD27" s="798"/>
      <c r="AE27" s="53"/>
      <c r="AH27" s="797"/>
      <c r="AI27" s="798"/>
      <c r="AJ27" s="53"/>
      <c r="AM27" s="797"/>
      <c r="AN27" s="798"/>
      <c r="AO27" s="53"/>
      <c r="AR27" s="54"/>
      <c r="BC27" s="6"/>
      <c r="BD27" s="6"/>
      <c r="BE27" s="6"/>
    </row>
    <row r="28" spans="1:57" ht="78.75">
      <c r="A28" s="36"/>
      <c r="B28" s="37"/>
      <c r="C28" s="815" t="s">
        <v>84</v>
      </c>
      <c r="D28" s="816"/>
      <c r="E28" s="11" t="s">
        <v>131</v>
      </c>
      <c r="F28" s="48"/>
      <c r="G28" s="45"/>
      <c r="H28" s="46"/>
      <c r="I28" s="22" t="s">
        <v>41</v>
      </c>
      <c r="J28" s="23" t="s">
        <v>42</v>
      </c>
      <c r="K28" s="24" t="s">
        <v>127</v>
      </c>
      <c r="L28" s="25" t="s">
        <v>46</v>
      </c>
      <c r="M28" s="24" t="s">
        <v>47</v>
      </c>
      <c r="N28" s="22" t="s">
        <v>41</v>
      </c>
      <c r="O28" s="23" t="s">
        <v>42</v>
      </c>
      <c r="P28" s="24" t="s">
        <v>127</v>
      </c>
      <c r="Q28" s="25" t="s">
        <v>46</v>
      </c>
      <c r="R28" s="24" t="s">
        <v>47</v>
      </c>
      <c r="S28" s="22" t="s">
        <v>41</v>
      </c>
      <c r="T28" s="23" t="s">
        <v>42</v>
      </c>
      <c r="U28" s="24" t="s">
        <v>127</v>
      </c>
      <c r="V28" s="25" t="s">
        <v>46</v>
      </c>
      <c r="W28" s="24" t="s">
        <v>47</v>
      </c>
      <c r="X28" s="22" t="s">
        <v>41</v>
      </c>
      <c r="Y28" s="23" t="s">
        <v>42</v>
      </c>
      <c r="Z28" s="24" t="s">
        <v>127</v>
      </c>
      <c r="AA28" s="25" t="s">
        <v>46</v>
      </c>
      <c r="AB28" s="24" t="s">
        <v>47</v>
      </c>
      <c r="AC28" s="22" t="s">
        <v>41</v>
      </c>
      <c r="AD28" s="23" t="s">
        <v>42</v>
      </c>
      <c r="AE28" s="24" t="s">
        <v>127</v>
      </c>
      <c r="AF28" s="25" t="s">
        <v>46</v>
      </c>
      <c r="AG28" s="24" t="s">
        <v>47</v>
      </c>
      <c r="AH28" s="22" t="s">
        <v>41</v>
      </c>
      <c r="AI28" s="23" t="s">
        <v>42</v>
      </c>
      <c r="AJ28" s="24" t="s">
        <v>127</v>
      </c>
      <c r="AK28" s="25" t="s">
        <v>46</v>
      </c>
      <c r="AL28" s="24" t="s">
        <v>47</v>
      </c>
      <c r="AM28" s="22" t="s">
        <v>41</v>
      </c>
      <c r="AN28" s="23" t="s">
        <v>42</v>
      </c>
      <c r="AO28" s="24" t="s">
        <v>127</v>
      </c>
      <c r="AP28" s="25" t="s">
        <v>46</v>
      </c>
      <c r="AQ28" s="24" t="s">
        <v>47</v>
      </c>
      <c r="AR28" s="55"/>
      <c r="AS28" s="26" t="s">
        <v>71</v>
      </c>
      <c r="AT28" s="26" t="s">
        <v>128</v>
      </c>
      <c r="AU28" s="27" t="s">
        <v>129</v>
      </c>
      <c r="AV28" s="27" t="s">
        <v>130</v>
      </c>
      <c r="AY28" s="801">
        <f>AT35</f>
        <v>0</v>
      </c>
      <c r="AZ28" s="802"/>
      <c r="BC28" s="6"/>
      <c r="BD28" s="6"/>
      <c r="BE28" s="6"/>
    </row>
    <row r="29" spans="1:57" ht="24" customHeight="1" thickBot="1">
      <c r="A29" s="36">
        <f t="shared" ref="A29:A34" si="20">IF(D29="",0,1)</f>
        <v>0</v>
      </c>
      <c r="B29" s="814" t="s">
        <v>132</v>
      </c>
      <c r="C29" s="602"/>
      <c r="D29" s="602"/>
      <c r="E29" s="619"/>
      <c r="F29" s="620"/>
      <c r="G29" s="621">
        <f t="shared" ref="G29:G34" si="21">IF(J29="",0,1)</f>
        <v>0</v>
      </c>
      <c r="H29" s="622">
        <f t="shared" ref="H29:H34" si="22">IF(A29+G29=1,0,2)</f>
        <v>2</v>
      </c>
      <c r="I29" s="623"/>
      <c r="J29" s="623"/>
      <c r="K29" s="624">
        <f t="shared" ref="K29:K34" si="23">J29-I29</f>
        <v>0</v>
      </c>
      <c r="L29" s="625"/>
      <c r="M29" s="624">
        <f t="shared" ref="M29:M34" si="24">L29*K29</f>
        <v>0</v>
      </c>
      <c r="N29" s="623"/>
      <c r="O29" s="623"/>
      <c r="P29" s="624">
        <f t="shared" ref="P29:P34" si="25">O29-N29</f>
        <v>0</v>
      </c>
      <c r="Q29" s="625"/>
      <c r="R29" s="624">
        <f t="shared" ref="R29:R34" si="26">Q29*P29</f>
        <v>0</v>
      </c>
      <c r="S29" s="623"/>
      <c r="T29" s="623"/>
      <c r="U29" s="624">
        <f t="shared" ref="U29:U34" si="27">T29-S29</f>
        <v>0</v>
      </c>
      <c r="V29" s="625"/>
      <c r="W29" s="624">
        <f t="shared" ref="W29:W34" si="28">V29*U29</f>
        <v>0</v>
      </c>
      <c r="X29" s="623"/>
      <c r="Y29" s="623"/>
      <c r="Z29" s="624">
        <f t="shared" ref="Z29:Z34" si="29">Y29-X29</f>
        <v>0</v>
      </c>
      <c r="AA29" s="625"/>
      <c r="AB29" s="624">
        <f t="shared" ref="AB29:AB34" si="30">AA29*Z29</f>
        <v>0</v>
      </c>
      <c r="AC29" s="623"/>
      <c r="AD29" s="623"/>
      <c r="AE29" s="624">
        <f t="shared" ref="AE29:AE34" si="31">AD29-AC29</f>
        <v>0</v>
      </c>
      <c r="AF29" s="625"/>
      <c r="AG29" s="624">
        <f t="shared" ref="AG29:AG34" si="32">AF29*AE29</f>
        <v>0</v>
      </c>
      <c r="AH29" s="623"/>
      <c r="AI29" s="623"/>
      <c r="AJ29" s="624">
        <f t="shared" ref="AJ29:AJ34" si="33">AI29-AH29</f>
        <v>0</v>
      </c>
      <c r="AK29" s="625"/>
      <c r="AL29" s="624">
        <f t="shared" ref="AL29:AL34" si="34">AK29*AJ29</f>
        <v>0</v>
      </c>
      <c r="AM29" s="623"/>
      <c r="AN29" s="626"/>
      <c r="AO29" s="624">
        <f t="shared" ref="AO29:AO34" si="35">AN29-AM29</f>
        <v>0</v>
      </c>
      <c r="AP29" s="625"/>
      <c r="AQ29" s="624">
        <f t="shared" ref="AQ29:AQ34" si="36">AP29*AO29</f>
        <v>0</v>
      </c>
      <c r="AR29" s="627"/>
      <c r="AS29" s="628">
        <f>W29+R29+M29+AB29+AL29+AQ29+AG29</f>
        <v>0</v>
      </c>
      <c r="AT29" s="628">
        <f t="shared" ref="AT29:AT34" si="37">AS29*E29</f>
        <v>0</v>
      </c>
      <c r="AU29" s="624">
        <f t="shared" ref="AU29:AU34" si="38">P29+U29+K29+AE29+AJ29+AO29+Z29</f>
        <v>0</v>
      </c>
      <c r="AV29" s="624">
        <f t="shared" ref="AV29:AV34" si="39">AU29*E29</f>
        <v>0</v>
      </c>
      <c r="AY29" s="803"/>
      <c r="AZ29" s="804"/>
      <c r="BC29" s="6"/>
      <c r="BD29" s="6"/>
      <c r="BE29" s="6"/>
    </row>
    <row r="30" spans="1:57" ht="24" customHeight="1">
      <c r="A30" s="36">
        <f t="shared" si="20"/>
        <v>0</v>
      </c>
      <c r="B30" s="814"/>
      <c r="C30" s="629"/>
      <c r="D30" s="629"/>
      <c r="E30" s="619"/>
      <c r="F30" s="620"/>
      <c r="G30" s="621">
        <f t="shared" si="21"/>
        <v>0</v>
      </c>
      <c r="H30" s="622">
        <f t="shared" si="22"/>
        <v>2</v>
      </c>
      <c r="I30" s="623"/>
      <c r="J30" s="623"/>
      <c r="K30" s="624">
        <f t="shared" si="23"/>
        <v>0</v>
      </c>
      <c r="L30" s="625"/>
      <c r="M30" s="624">
        <f t="shared" si="24"/>
        <v>0</v>
      </c>
      <c r="N30" s="623"/>
      <c r="O30" s="623"/>
      <c r="P30" s="624">
        <f t="shared" si="25"/>
        <v>0</v>
      </c>
      <c r="Q30" s="625"/>
      <c r="R30" s="624">
        <f t="shared" si="26"/>
        <v>0</v>
      </c>
      <c r="S30" s="623"/>
      <c r="T30" s="623"/>
      <c r="U30" s="624">
        <f t="shared" si="27"/>
        <v>0</v>
      </c>
      <c r="V30" s="625"/>
      <c r="W30" s="624">
        <f t="shared" si="28"/>
        <v>0</v>
      </c>
      <c r="X30" s="623"/>
      <c r="Y30" s="623"/>
      <c r="Z30" s="624">
        <f t="shared" si="29"/>
        <v>0</v>
      </c>
      <c r="AA30" s="625"/>
      <c r="AB30" s="624">
        <f t="shared" si="30"/>
        <v>0</v>
      </c>
      <c r="AC30" s="623"/>
      <c r="AD30" s="623"/>
      <c r="AE30" s="624">
        <f t="shared" si="31"/>
        <v>0</v>
      </c>
      <c r="AF30" s="625"/>
      <c r="AG30" s="624">
        <f t="shared" si="32"/>
        <v>0</v>
      </c>
      <c r="AH30" s="623"/>
      <c r="AI30" s="623"/>
      <c r="AJ30" s="624">
        <f t="shared" si="33"/>
        <v>0</v>
      </c>
      <c r="AK30" s="625"/>
      <c r="AL30" s="624">
        <f t="shared" si="34"/>
        <v>0</v>
      </c>
      <c r="AM30" s="623"/>
      <c r="AN30" s="626"/>
      <c r="AO30" s="624">
        <f t="shared" si="35"/>
        <v>0</v>
      </c>
      <c r="AP30" s="625"/>
      <c r="AQ30" s="624">
        <f t="shared" si="36"/>
        <v>0</v>
      </c>
      <c r="AR30" s="627"/>
      <c r="AS30" s="628">
        <f>W30+R30+M30+AB30+AL30+AQ30+AG30</f>
        <v>0</v>
      </c>
      <c r="AT30" s="628">
        <f t="shared" si="37"/>
        <v>0</v>
      </c>
      <c r="AU30" s="624">
        <f t="shared" si="38"/>
        <v>0</v>
      </c>
      <c r="AV30" s="624">
        <f t="shared" si="39"/>
        <v>0</v>
      </c>
      <c r="BC30" s="6"/>
      <c r="BD30" s="6"/>
      <c r="BE30" s="6"/>
    </row>
    <row r="31" spans="1:57" ht="24" customHeight="1">
      <c r="A31" s="36">
        <f t="shared" si="20"/>
        <v>0</v>
      </c>
      <c r="B31" s="814"/>
      <c r="C31" s="629"/>
      <c r="D31" s="629"/>
      <c r="E31" s="619"/>
      <c r="F31" s="630"/>
      <c r="G31" s="621">
        <f t="shared" si="21"/>
        <v>0</v>
      </c>
      <c r="H31" s="622">
        <f t="shared" si="22"/>
        <v>2</v>
      </c>
      <c r="I31" s="623"/>
      <c r="J31" s="623"/>
      <c r="K31" s="624">
        <f t="shared" si="23"/>
        <v>0</v>
      </c>
      <c r="L31" s="625"/>
      <c r="M31" s="624">
        <f t="shared" si="24"/>
        <v>0</v>
      </c>
      <c r="N31" s="623"/>
      <c r="O31" s="626"/>
      <c r="P31" s="624">
        <f t="shared" si="25"/>
        <v>0</v>
      </c>
      <c r="Q31" s="625"/>
      <c r="R31" s="624">
        <f t="shared" si="26"/>
        <v>0</v>
      </c>
      <c r="S31" s="623"/>
      <c r="T31" s="626"/>
      <c r="U31" s="624">
        <f t="shared" si="27"/>
        <v>0</v>
      </c>
      <c r="V31" s="625"/>
      <c r="W31" s="624">
        <f t="shared" si="28"/>
        <v>0</v>
      </c>
      <c r="X31" s="623"/>
      <c r="Y31" s="626"/>
      <c r="Z31" s="624">
        <f t="shared" si="29"/>
        <v>0</v>
      </c>
      <c r="AA31" s="625"/>
      <c r="AB31" s="624">
        <f t="shared" si="30"/>
        <v>0</v>
      </c>
      <c r="AC31" s="623"/>
      <c r="AD31" s="626"/>
      <c r="AE31" s="624">
        <f t="shared" si="31"/>
        <v>0</v>
      </c>
      <c r="AF31" s="625"/>
      <c r="AG31" s="624">
        <f t="shared" si="32"/>
        <v>0</v>
      </c>
      <c r="AH31" s="623"/>
      <c r="AI31" s="626"/>
      <c r="AJ31" s="624">
        <f t="shared" si="33"/>
        <v>0</v>
      </c>
      <c r="AK31" s="625"/>
      <c r="AL31" s="624">
        <f t="shared" si="34"/>
        <v>0</v>
      </c>
      <c r="AM31" s="623"/>
      <c r="AN31" s="626"/>
      <c r="AO31" s="624">
        <f t="shared" si="35"/>
        <v>0</v>
      </c>
      <c r="AP31" s="625"/>
      <c r="AQ31" s="624">
        <f t="shared" si="36"/>
        <v>0</v>
      </c>
      <c r="AR31" s="627"/>
      <c r="AS31" s="628">
        <f>W31+R31+M31+AB31+AL31+AQ31+AG31</f>
        <v>0</v>
      </c>
      <c r="AT31" s="628">
        <f t="shared" si="37"/>
        <v>0</v>
      </c>
      <c r="AU31" s="624">
        <f t="shared" si="38"/>
        <v>0</v>
      </c>
      <c r="AV31" s="624">
        <f t="shared" si="39"/>
        <v>0</v>
      </c>
      <c r="AW31" s="652">
        <f>IF(E35&gt;0,AV35/E35,0)</f>
        <v>0</v>
      </c>
      <c r="BC31" s="6"/>
      <c r="BD31" s="6"/>
      <c r="BE31" s="6"/>
    </row>
    <row r="32" spans="1:57" ht="24" customHeight="1">
      <c r="A32" s="36">
        <f t="shared" si="20"/>
        <v>0</v>
      </c>
      <c r="B32" s="814"/>
      <c r="C32" s="629"/>
      <c r="D32" s="629"/>
      <c r="E32" s="619"/>
      <c r="F32" s="620"/>
      <c r="G32" s="621">
        <f t="shared" si="21"/>
        <v>0</v>
      </c>
      <c r="H32" s="622">
        <f t="shared" si="22"/>
        <v>2</v>
      </c>
      <c r="I32" s="623"/>
      <c r="J32" s="623"/>
      <c r="K32" s="624">
        <f t="shared" si="23"/>
        <v>0</v>
      </c>
      <c r="L32" s="625"/>
      <c r="M32" s="624">
        <f t="shared" si="24"/>
        <v>0</v>
      </c>
      <c r="N32" s="623"/>
      <c r="O32" s="626"/>
      <c r="P32" s="624">
        <f t="shared" si="25"/>
        <v>0</v>
      </c>
      <c r="Q32" s="625"/>
      <c r="R32" s="624">
        <f t="shared" si="26"/>
        <v>0</v>
      </c>
      <c r="S32" s="623"/>
      <c r="T32" s="626"/>
      <c r="U32" s="624">
        <f t="shared" si="27"/>
        <v>0</v>
      </c>
      <c r="V32" s="625"/>
      <c r="W32" s="624">
        <f t="shared" si="28"/>
        <v>0</v>
      </c>
      <c r="X32" s="623"/>
      <c r="Y32" s="626"/>
      <c r="Z32" s="624">
        <f t="shared" si="29"/>
        <v>0</v>
      </c>
      <c r="AA32" s="625"/>
      <c r="AB32" s="624">
        <f t="shared" si="30"/>
        <v>0</v>
      </c>
      <c r="AC32" s="623"/>
      <c r="AD32" s="626"/>
      <c r="AE32" s="624">
        <f t="shared" si="31"/>
        <v>0</v>
      </c>
      <c r="AF32" s="625"/>
      <c r="AG32" s="624">
        <f t="shared" si="32"/>
        <v>0</v>
      </c>
      <c r="AH32" s="623"/>
      <c r="AI32" s="626"/>
      <c r="AJ32" s="624">
        <f t="shared" si="33"/>
        <v>0</v>
      </c>
      <c r="AK32" s="625"/>
      <c r="AL32" s="624">
        <f t="shared" si="34"/>
        <v>0</v>
      </c>
      <c r="AM32" s="623"/>
      <c r="AN32" s="626"/>
      <c r="AO32" s="624">
        <f t="shared" si="35"/>
        <v>0</v>
      </c>
      <c r="AP32" s="625"/>
      <c r="AQ32" s="624">
        <f t="shared" si="36"/>
        <v>0</v>
      </c>
      <c r="AR32" s="627"/>
      <c r="AS32" s="628">
        <f>W32+R32+M32+AB32+AL32+AQ32+AG32</f>
        <v>0</v>
      </c>
      <c r="AT32" s="628">
        <f t="shared" si="37"/>
        <v>0</v>
      </c>
      <c r="AU32" s="624">
        <f t="shared" si="38"/>
        <v>0</v>
      </c>
      <c r="AV32" s="624">
        <f t="shared" si="39"/>
        <v>0</v>
      </c>
      <c r="BC32" s="6"/>
      <c r="BD32" s="6"/>
      <c r="BE32" s="6"/>
    </row>
    <row r="33" spans="1:57" ht="24" customHeight="1">
      <c r="A33" s="36">
        <f t="shared" si="20"/>
        <v>0</v>
      </c>
      <c r="B33" s="814"/>
      <c r="C33" s="629"/>
      <c r="D33" s="629"/>
      <c r="E33" s="619"/>
      <c r="F33" s="631"/>
      <c r="G33" s="621">
        <f t="shared" si="21"/>
        <v>0</v>
      </c>
      <c r="H33" s="622">
        <f t="shared" si="22"/>
        <v>2</v>
      </c>
      <c r="I33" s="632"/>
      <c r="J33" s="623"/>
      <c r="K33" s="624">
        <f t="shared" si="23"/>
        <v>0</v>
      </c>
      <c r="L33" s="625"/>
      <c r="M33" s="624">
        <f t="shared" si="24"/>
        <v>0</v>
      </c>
      <c r="N33" s="623"/>
      <c r="O33" s="626"/>
      <c r="P33" s="624">
        <f t="shared" si="25"/>
        <v>0</v>
      </c>
      <c r="Q33" s="625"/>
      <c r="R33" s="624">
        <f t="shared" si="26"/>
        <v>0</v>
      </c>
      <c r="S33" s="623"/>
      <c r="T33" s="626"/>
      <c r="U33" s="624">
        <f t="shared" si="27"/>
        <v>0</v>
      </c>
      <c r="V33" s="625"/>
      <c r="W33" s="624">
        <f t="shared" si="28"/>
        <v>0</v>
      </c>
      <c r="X33" s="623"/>
      <c r="Y33" s="626"/>
      <c r="Z33" s="624">
        <f t="shared" si="29"/>
        <v>0</v>
      </c>
      <c r="AA33" s="625"/>
      <c r="AB33" s="624">
        <f t="shared" si="30"/>
        <v>0</v>
      </c>
      <c r="AC33" s="623"/>
      <c r="AD33" s="626"/>
      <c r="AE33" s="624">
        <f t="shared" si="31"/>
        <v>0</v>
      </c>
      <c r="AF33" s="625"/>
      <c r="AG33" s="624">
        <f t="shared" si="32"/>
        <v>0</v>
      </c>
      <c r="AH33" s="623"/>
      <c r="AI33" s="626"/>
      <c r="AJ33" s="624">
        <f t="shared" si="33"/>
        <v>0</v>
      </c>
      <c r="AK33" s="625"/>
      <c r="AL33" s="624">
        <f t="shared" si="34"/>
        <v>0</v>
      </c>
      <c r="AM33" s="623"/>
      <c r="AN33" s="626"/>
      <c r="AO33" s="624">
        <f t="shared" si="35"/>
        <v>0</v>
      </c>
      <c r="AP33" s="625"/>
      <c r="AQ33" s="624">
        <f t="shared" si="36"/>
        <v>0</v>
      </c>
      <c r="AR33" s="627"/>
      <c r="AS33" s="628">
        <f>W33+R33+M33+AB33+AL33+AQ33+AG33</f>
        <v>0</v>
      </c>
      <c r="AT33" s="628">
        <f t="shared" si="37"/>
        <v>0</v>
      </c>
      <c r="AU33" s="624">
        <f t="shared" si="38"/>
        <v>0</v>
      </c>
      <c r="AV33" s="624">
        <f t="shared" si="39"/>
        <v>0</v>
      </c>
      <c r="BC33" s="6"/>
      <c r="BD33" s="6"/>
      <c r="BE33" s="6"/>
    </row>
    <row r="34" spans="1:57" ht="24" customHeight="1">
      <c r="A34" s="36">
        <f t="shared" si="20"/>
        <v>0</v>
      </c>
      <c r="B34" s="814"/>
      <c r="C34" s="629"/>
      <c r="D34" s="629"/>
      <c r="E34" s="619"/>
      <c r="F34" s="631"/>
      <c r="G34" s="621">
        <f t="shared" si="21"/>
        <v>0</v>
      </c>
      <c r="H34" s="622">
        <f t="shared" si="22"/>
        <v>2</v>
      </c>
      <c r="I34" s="633"/>
      <c r="J34" s="623"/>
      <c r="K34" s="624">
        <f t="shared" si="23"/>
        <v>0</v>
      </c>
      <c r="L34" s="625"/>
      <c r="M34" s="624">
        <f t="shared" si="24"/>
        <v>0</v>
      </c>
      <c r="N34" s="634"/>
      <c r="O34" s="626"/>
      <c r="P34" s="624">
        <f t="shared" si="25"/>
        <v>0</v>
      </c>
      <c r="Q34" s="625"/>
      <c r="R34" s="624">
        <f t="shared" si="26"/>
        <v>0</v>
      </c>
      <c r="S34" s="634"/>
      <c r="T34" s="626"/>
      <c r="U34" s="624">
        <f t="shared" si="27"/>
        <v>0</v>
      </c>
      <c r="V34" s="625"/>
      <c r="W34" s="624">
        <f t="shared" si="28"/>
        <v>0</v>
      </c>
      <c r="X34" s="634"/>
      <c r="Y34" s="626"/>
      <c r="Z34" s="624">
        <f t="shared" si="29"/>
        <v>0</v>
      </c>
      <c r="AA34" s="625"/>
      <c r="AB34" s="624">
        <f t="shared" si="30"/>
        <v>0</v>
      </c>
      <c r="AC34" s="634"/>
      <c r="AD34" s="626"/>
      <c r="AE34" s="624">
        <f t="shared" si="31"/>
        <v>0</v>
      </c>
      <c r="AF34" s="625"/>
      <c r="AG34" s="624">
        <f t="shared" si="32"/>
        <v>0</v>
      </c>
      <c r="AH34" s="634"/>
      <c r="AI34" s="626"/>
      <c r="AJ34" s="624">
        <f t="shared" si="33"/>
        <v>0</v>
      </c>
      <c r="AK34" s="625"/>
      <c r="AL34" s="624">
        <f t="shared" si="34"/>
        <v>0</v>
      </c>
      <c r="AM34" s="634"/>
      <c r="AN34" s="626"/>
      <c r="AO34" s="624">
        <f t="shared" si="35"/>
        <v>0</v>
      </c>
      <c r="AP34" s="625"/>
      <c r="AQ34" s="624">
        <f t="shared" si="36"/>
        <v>0</v>
      </c>
      <c r="AR34" s="627"/>
      <c r="AS34" s="628">
        <f>W34+R34+M34+AB34+AL34+AQ34</f>
        <v>0</v>
      </c>
      <c r="AT34" s="628">
        <f t="shared" si="37"/>
        <v>0</v>
      </c>
      <c r="AU34" s="624">
        <f t="shared" si="38"/>
        <v>0</v>
      </c>
      <c r="AV34" s="624">
        <f t="shared" si="39"/>
        <v>0</v>
      </c>
      <c r="BC34" s="6"/>
      <c r="BD34" s="6"/>
      <c r="BE34" s="6"/>
    </row>
    <row r="35" spans="1:57" ht="27" customHeight="1">
      <c r="A35" s="36"/>
      <c r="B35" s="814"/>
      <c r="C35" s="635">
        <f>COUNTA(C29:C34)</f>
        <v>0</v>
      </c>
      <c r="D35" s="635"/>
      <c r="E35" s="613">
        <f>SUM(E29:E34)</f>
        <v>0</v>
      </c>
      <c r="F35" s="636"/>
      <c r="G35" s="621"/>
      <c r="H35" s="622"/>
      <c r="I35" s="794" t="s">
        <v>32</v>
      </c>
      <c r="J35" s="795"/>
      <c r="K35" s="795"/>
      <c r="L35" s="796"/>
      <c r="M35" s="640">
        <f>SUM(M29:M34)</f>
        <v>0</v>
      </c>
      <c r="N35" s="794" t="s">
        <v>32</v>
      </c>
      <c r="O35" s="795"/>
      <c r="P35" s="795"/>
      <c r="Q35" s="796"/>
      <c r="R35" s="640">
        <f>SUM(R29:R34)</f>
        <v>0</v>
      </c>
      <c r="S35" s="794" t="s">
        <v>32</v>
      </c>
      <c r="T35" s="795"/>
      <c r="U35" s="795"/>
      <c r="V35" s="796"/>
      <c r="W35" s="640">
        <f>SUM(W29:W34)</f>
        <v>0</v>
      </c>
      <c r="X35" s="794" t="s">
        <v>32</v>
      </c>
      <c r="Y35" s="795"/>
      <c r="Z35" s="795"/>
      <c r="AA35" s="796"/>
      <c r="AB35" s="640">
        <f>SUM(AB29:AB34)</f>
        <v>0</v>
      </c>
      <c r="AC35" s="794" t="s">
        <v>32</v>
      </c>
      <c r="AD35" s="795"/>
      <c r="AE35" s="795"/>
      <c r="AF35" s="796"/>
      <c r="AG35" s="640">
        <f>SUM(AG29:AG34)</f>
        <v>0</v>
      </c>
      <c r="AH35" s="794" t="s">
        <v>32</v>
      </c>
      <c r="AI35" s="795"/>
      <c r="AJ35" s="795"/>
      <c r="AK35" s="796"/>
      <c r="AL35" s="640">
        <f>SUM(AL29:AL34)</f>
        <v>0</v>
      </c>
      <c r="AM35" s="794" t="s">
        <v>32</v>
      </c>
      <c r="AN35" s="805"/>
      <c r="AO35" s="805"/>
      <c r="AP35" s="806"/>
      <c r="AQ35" s="640">
        <f>SUM(AQ29:AQ34)</f>
        <v>0</v>
      </c>
      <c r="AR35" s="641"/>
      <c r="AS35" s="639">
        <f>SUM(AS29:AS34)</f>
        <v>0</v>
      </c>
      <c r="AT35" s="639">
        <f>SUM(AT29:AT34)</f>
        <v>0</v>
      </c>
      <c r="AU35" s="640">
        <f>SUM(AU29:AU34)</f>
        <v>0</v>
      </c>
      <c r="AV35" s="640">
        <f>SUM(AV29:AV34)</f>
        <v>0</v>
      </c>
      <c r="AZ35" s="52"/>
      <c r="BC35" s="6"/>
      <c r="BD35" s="6"/>
      <c r="BE35" s="6"/>
    </row>
    <row r="36" spans="1:57" ht="16.5" thickBot="1">
      <c r="A36" s="36"/>
      <c r="B36" s="37"/>
      <c r="G36" s="45"/>
      <c r="H36" s="46"/>
      <c r="I36" s="821"/>
      <c r="J36" s="822"/>
      <c r="K36" s="53"/>
      <c r="N36" s="821"/>
      <c r="O36" s="822"/>
      <c r="P36" s="53"/>
      <c r="S36" s="821"/>
      <c r="T36" s="822"/>
      <c r="U36" s="53"/>
      <c r="X36" s="821"/>
      <c r="Y36" s="822"/>
      <c r="Z36" s="53"/>
      <c r="AC36" s="821"/>
      <c r="AD36" s="822"/>
      <c r="AE36" s="53"/>
      <c r="AH36" s="821"/>
      <c r="AI36" s="822"/>
      <c r="AJ36" s="53"/>
      <c r="AM36" s="821"/>
      <c r="AN36" s="822"/>
      <c r="AO36" s="53"/>
      <c r="AR36" s="54"/>
      <c r="BC36" s="6"/>
      <c r="BD36" s="6"/>
      <c r="BE36" s="6"/>
    </row>
    <row r="37" spans="1:57" ht="78.75" customHeight="1">
      <c r="A37" s="36"/>
      <c r="B37" s="37"/>
      <c r="C37" s="815" t="s">
        <v>50</v>
      </c>
      <c r="D37" s="816"/>
      <c r="E37" s="11" t="s">
        <v>131</v>
      </c>
      <c r="F37" s="48"/>
      <c r="G37" s="45"/>
      <c r="H37" s="46"/>
      <c r="I37" s="22" t="s">
        <v>41</v>
      </c>
      <c r="J37" s="23" t="s">
        <v>42</v>
      </c>
      <c r="K37" s="24" t="s">
        <v>127</v>
      </c>
      <c r="L37" s="25" t="s">
        <v>46</v>
      </c>
      <c r="M37" s="24" t="s">
        <v>47</v>
      </c>
      <c r="N37" s="22" t="s">
        <v>41</v>
      </c>
      <c r="O37" s="23" t="s">
        <v>42</v>
      </c>
      <c r="P37" s="24" t="s">
        <v>127</v>
      </c>
      <c r="Q37" s="25" t="s">
        <v>46</v>
      </c>
      <c r="R37" s="24" t="s">
        <v>47</v>
      </c>
      <c r="S37" s="22" t="s">
        <v>41</v>
      </c>
      <c r="T37" s="23" t="s">
        <v>42</v>
      </c>
      <c r="U37" s="24" t="s">
        <v>127</v>
      </c>
      <c r="V37" s="25" t="s">
        <v>46</v>
      </c>
      <c r="W37" s="24" t="s">
        <v>47</v>
      </c>
      <c r="X37" s="22" t="s">
        <v>41</v>
      </c>
      <c r="Y37" s="23" t="s">
        <v>42</v>
      </c>
      <c r="Z37" s="24" t="s">
        <v>127</v>
      </c>
      <c r="AA37" s="25" t="s">
        <v>46</v>
      </c>
      <c r="AB37" s="24" t="s">
        <v>47</v>
      </c>
      <c r="AC37" s="22" t="s">
        <v>41</v>
      </c>
      <c r="AD37" s="23" t="s">
        <v>42</v>
      </c>
      <c r="AE37" s="24" t="s">
        <v>127</v>
      </c>
      <c r="AF37" s="25" t="s">
        <v>46</v>
      </c>
      <c r="AG37" s="24" t="s">
        <v>47</v>
      </c>
      <c r="AH37" s="22" t="s">
        <v>41</v>
      </c>
      <c r="AI37" s="23" t="s">
        <v>42</v>
      </c>
      <c r="AJ37" s="24" t="s">
        <v>127</v>
      </c>
      <c r="AK37" s="25" t="s">
        <v>46</v>
      </c>
      <c r="AL37" s="24" t="s">
        <v>47</v>
      </c>
      <c r="AM37" s="22" t="s">
        <v>41</v>
      </c>
      <c r="AN37" s="23" t="s">
        <v>42</v>
      </c>
      <c r="AO37" s="24" t="s">
        <v>127</v>
      </c>
      <c r="AP37" s="25" t="s">
        <v>46</v>
      </c>
      <c r="AQ37" s="24" t="s">
        <v>47</v>
      </c>
      <c r="AR37" s="55"/>
      <c r="AS37" s="26" t="s">
        <v>71</v>
      </c>
      <c r="AT37" s="26" t="s">
        <v>128</v>
      </c>
      <c r="AU37" s="27" t="s">
        <v>129</v>
      </c>
      <c r="AV37" s="27" t="s">
        <v>130</v>
      </c>
      <c r="AY37" s="801">
        <f>AT44</f>
        <v>0</v>
      </c>
      <c r="AZ37" s="802"/>
      <c r="BC37" s="810" t="s">
        <v>359</v>
      </c>
      <c r="BD37" s="811"/>
      <c r="BE37" s="811"/>
    </row>
    <row r="38" spans="1:57" ht="24" customHeight="1" thickBot="1">
      <c r="A38" s="36">
        <f t="shared" ref="A38:A45" si="40">IF(D38="",0,1)</f>
        <v>0</v>
      </c>
      <c r="B38" s="814" t="s">
        <v>132</v>
      </c>
      <c r="C38" s="602"/>
      <c r="D38" s="602"/>
      <c r="E38" s="619"/>
      <c r="F38" s="631"/>
      <c r="G38" s="621">
        <f>IF(J38="",0,1)</f>
        <v>0</v>
      </c>
      <c r="H38" s="622">
        <f t="shared" ref="H38:H43" si="41">IF(A38+G38=1,0,2)</f>
        <v>2</v>
      </c>
      <c r="I38" s="623"/>
      <c r="J38" s="623"/>
      <c r="K38" s="624">
        <f t="shared" ref="K38:K43" si="42">J38-I38</f>
        <v>0</v>
      </c>
      <c r="L38" s="625"/>
      <c r="M38" s="624">
        <f t="shared" ref="M38:M43" si="43">L38*K38</f>
        <v>0</v>
      </c>
      <c r="N38" s="623"/>
      <c r="O38" s="623"/>
      <c r="P38" s="624">
        <f t="shared" ref="P38:P43" si="44">O38-N38</f>
        <v>0</v>
      </c>
      <c r="Q38" s="625"/>
      <c r="R38" s="624">
        <f t="shared" ref="R38:R43" si="45">Q38*P38</f>
        <v>0</v>
      </c>
      <c r="S38" s="623"/>
      <c r="T38" s="623"/>
      <c r="U38" s="624">
        <f t="shared" ref="U38:U43" si="46">T38-S38</f>
        <v>0</v>
      </c>
      <c r="V38" s="625"/>
      <c r="W38" s="624">
        <f t="shared" ref="W38:W43" si="47">V38*U38</f>
        <v>0</v>
      </c>
      <c r="X38" s="623"/>
      <c r="Y38" s="623"/>
      <c r="Z38" s="624">
        <f t="shared" ref="Z38:Z43" si="48">Y38-X38</f>
        <v>0</v>
      </c>
      <c r="AA38" s="625"/>
      <c r="AB38" s="624">
        <f t="shared" ref="AB38:AB43" si="49">AA38*Z38</f>
        <v>0</v>
      </c>
      <c r="AC38" s="623"/>
      <c r="AD38" s="623"/>
      <c r="AE38" s="624">
        <f t="shared" ref="AE38:AE43" si="50">AD38-AC38</f>
        <v>0</v>
      </c>
      <c r="AF38" s="625"/>
      <c r="AG38" s="624">
        <f t="shared" ref="AG38:AG43" si="51">AF38*AE38</f>
        <v>0</v>
      </c>
      <c r="AH38" s="623"/>
      <c r="AI38" s="623"/>
      <c r="AJ38" s="624">
        <f t="shared" ref="AJ38:AJ43" si="52">AI38-AH38</f>
        <v>0</v>
      </c>
      <c r="AK38" s="625"/>
      <c r="AL38" s="642">
        <f t="shared" ref="AL38:AL43" si="53">AK38*AJ38</f>
        <v>0</v>
      </c>
      <c r="AM38" s="623"/>
      <c r="AN38" s="626"/>
      <c r="AO38" s="624">
        <f t="shared" ref="AO38:AO43" si="54">AN38-AM38</f>
        <v>0</v>
      </c>
      <c r="AP38" s="625"/>
      <c r="AQ38" s="642">
        <f t="shared" ref="AQ38:AQ43" si="55">AP38*AO38</f>
        <v>0</v>
      </c>
      <c r="AR38" s="627"/>
      <c r="AS38" s="628">
        <f>W38+R38+M38+AB38+AL38+AQ38+AG38</f>
        <v>0</v>
      </c>
      <c r="AT38" s="628">
        <f t="shared" ref="AT38:AT43" si="56">AS38*E38</f>
        <v>0</v>
      </c>
      <c r="AU38" s="624">
        <f t="shared" ref="AU38:AU43" si="57">P38+U38+K38+AE38+AJ38+AO38+Z38</f>
        <v>0</v>
      </c>
      <c r="AV38" s="624">
        <f t="shared" ref="AV38:AV43" si="58">AU38*E38</f>
        <v>0</v>
      </c>
      <c r="AY38" s="803"/>
      <c r="AZ38" s="804"/>
      <c r="BC38" s="811"/>
      <c r="BD38" s="811"/>
      <c r="BE38" s="811"/>
    </row>
    <row r="39" spans="1:57" ht="24" customHeight="1">
      <c r="A39" s="36">
        <f t="shared" si="40"/>
        <v>0</v>
      </c>
      <c r="B39" s="814"/>
      <c r="C39" s="629"/>
      <c r="D39" s="629"/>
      <c r="E39" s="619"/>
      <c r="F39" s="643"/>
      <c r="G39" s="621">
        <f>IF(J39="",0,1)</f>
        <v>0</v>
      </c>
      <c r="H39" s="622">
        <f t="shared" si="41"/>
        <v>2</v>
      </c>
      <c r="I39" s="623"/>
      <c r="J39" s="623"/>
      <c r="K39" s="624">
        <f t="shared" si="42"/>
        <v>0</v>
      </c>
      <c r="L39" s="625"/>
      <c r="M39" s="624">
        <f t="shared" si="43"/>
        <v>0</v>
      </c>
      <c r="N39" s="623"/>
      <c r="O39" s="623"/>
      <c r="P39" s="624">
        <f t="shared" si="44"/>
        <v>0</v>
      </c>
      <c r="Q39" s="625"/>
      <c r="R39" s="624">
        <f t="shared" si="45"/>
        <v>0</v>
      </c>
      <c r="S39" s="623"/>
      <c r="T39" s="623"/>
      <c r="U39" s="624">
        <f t="shared" si="46"/>
        <v>0</v>
      </c>
      <c r="V39" s="625"/>
      <c r="W39" s="642">
        <f t="shared" si="47"/>
        <v>0</v>
      </c>
      <c r="X39" s="623"/>
      <c r="Y39" s="623"/>
      <c r="Z39" s="624">
        <f t="shared" si="48"/>
        <v>0</v>
      </c>
      <c r="AA39" s="625"/>
      <c r="AB39" s="642">
        <f t="shared" si="49"/>
        <v>0</v>
      </c>
      <c r="AC39" s="623"/>
      <c r="AD39" s="623"/>
      <c r="AE39" s="624">
        <f t="shared" si="50"/>
        <v>0</v>
      </c>
      <c r="AF39" s="625"/>
      <c r="AG39" s="642">
        <f t="shared" si="51"/>
        <v>0</v>
      </c>
      <c r="AH39" s="623"/>
      <c r="AI39" s="623"/>
      <c r="AJ39" s="624">
        <f t="shared" si="52"/>
        <v>0</v>
      </c>
      <c r="AK39" s="625"/>
      <c r="AL39" s="642">
        <f t="shared" si="53"/>
        <v>0</v>
      </c>
      <c r="AM39" s="623"/>
      <c r="AN39" s="626"/>
      <c r="AO39" s="624">
        <f t="shared" si="54"/>
        <v>0</v>
      </c>
      <c r="AP39" s="625"/>
      <c r="AQ39" s="642">
        <f t="shared" si="55"/>
        <v>0</v>
      </c>
      <c r="AR39" s="627"/>
      <c r="AS39" s="628">
        <f>W39+R39+M39+AB39+AL39+AQ39+AG39</f>
        <v>0</v>
      </c>
      <c r="AT39" s="628">
        <f t="shared" si="56"/>
        <v>0</v>
      </c>
      <c r="AU39" s="624">
        <f t="shared" si="57"/>
        <v>0</v>
      </c>
      <c r="AV39" s="624">
        <f t="shared" si="58"/>
        <v>0</v>
      </c>
      <c r="BC39" s="811"/>
      <c r="BD39" s="811"/>
      <c r="BE39" s="811"/>
    </row>
    <row r="40" spans="1:57" ht="24" customHeight="1">
      <c r="A40" s="36">
        <f t="shared" si="40"/>
        <v>0</v>
      </c>
      <c r="B40" s="814"/>
      <c r="C40" s="629"/>
      <c r="D40" s="629"/>
      <c r="E40" s="619"/>
      <c r="F40" s="631"/>
      <c r="G40" s="621">
        <f>IF(J40="",0,1)</f>
        <v>0</v>
      </c>
      <c r="H40" s="622">
        <f t="shared" si="41"/>
        <v>2</v>
      </c>
      <c r="I40" s="623"/>
      <c r="J40" s="623"/>
      <c r="K40" s="624">
        <f t="shared" si="42"/>
        <v>0</v>
      </c>
      <c r="L40" s="625"/>
      <c r="M40" s="624">
        <f t="shared" si="43"/>
        <v>0</v>
      </c>
      <c r="N40" s="623"/>
      <c r="O40" s="626"/>
      <c r="P40" s="624">
        <f t="shared" si="44"/>
        <v>0</v>
      </c>
      <c r="Q40" s="625"/>
      <c r="R40" s="624">
        <f t="shared" si="45"/>
        <v>0</v>
      </c>
      <c r="S40" s="623"/>
      <c r="T40" s="626"/>
      <c r="U40" s="624">
        <f t="shared" si="46"/>
        <v>0</v>
      </c>
      <c r="V40" s="625"/>
      <c r="W40" s="642">
        <f t="shared" si="47"/>
        <v>0</v>
      </c>
      <c r="X40" s="623"/>
      <c r="Y40" s="626"/>
      <c r="Z40" s="624">
        <f t="shared" si="48"/>
        <v>0</v>
      </c>
      <c r="AA40" s="625"/>
      <c r="AB40" s="642">
        <f t="shared" si="49"/>
        <v>0</v>
      </c>
      <c r="AC40" s="623"/>
      <c r="AD40" s="626"/>
      <c r="AE40" s="624">
        <f t="shared" si="50"/>
        <v>0</v>
      </c>
      <c r="AF40" s="625"/>
      <c r="AG40" s="642">
        <f t="shared" si="51"/>
        <v>0</v>
      </c>
      <c r="AH40" s="623"/>
      <c r="AI40" s="626"/>
      <c r="AJ40" s="624">
        <f t="shared" si="52"/>
        <v>0</v>
      </c>
      <c r="AK40" s="625"/>
      <c r="AL40" s="642">
        <f t="shared" si="53"/>
        <v>0</v>
      </c>
      <c r="AM40" s="623"/>
      <c r="AN40" s="626"/>
      <c r="AO40" s="624">
        <f t="shared" si="54"/>
        <v>0</v>
      </c>
      <c r="AP40" s="625"/>
      <c r="AQ40" s="642">
        <f t="shared" si="55"/>
        <v>0</v>
      </c>
      <c r="AR40" s="627"/>
      <c r="AS40" s="628">
        <f>W40+R40+M40+AB40+AL40+AQ40+AG40</f>
        <v>0</v>
      </c>
      <c r="AT40" s="628">
        <f t="shared" si="56"/>
        <v>0</v>
      </c>
      <c r="AU40" s="624">
        <f t="shared" si="57"/>
        <v>0</v>
      </c>
      <c r="AV40" s="624">
        <f t="shared" si="58"/>
        <v>0</v>
      </c>
      <c r="AW40" s="652">
        <f>IF(E44&gt;0,AV44/E44,0)</f>
        <v>0</v>
      </c>
      <c r="BC40" s="812" t="s">
        <v>0</v>
      </c>
      <c r="BD40" s="813"/>
      <c r="BE40" s="813"/>
    </row>
    <row r="41" spans="1:57" ht="24" customHeight="1">
      <c r="A41" s="36">
        <f t="shared" si="40"/>
        <v>0</v>
      </c>
      <c r="B41" s="814"/>
      <c r="C41" s="629"/>
      <c r="D41" s="629"/>
      <c r="E41" s="619"/>
      <c r="F41" s="631"/>
      <c r="G41" s="621">
        <f t="shared" ref="G41:G49" si="59">IF(J41="",0,1)</f>
        <v>0</v>
      </c>
      <c r="H41" s="622">
        <f t="shared" si="41"/>
        <v>2</v>
      </c>
      <c r="I41" s="623"/>
      <c r="J41" s="623"/>
      <c r="K41" s="624">
        <f t="shared" si="42"/>
        <v>0</v>
      </c>
      <c r="L41" s="625"/>
      <c r="M41" s="624">
        <f t="shared" si="43"/>
        <v>0</v>
      </c>
      <c r="N41" s="623"/>
      <c r="O41" s="626"/>
      <c r="P41" s="624">
        <f t="shared" si="44"/>
        <v>0</v>
      </c>
      <c r="Q41" s="625"/>
      <c r="R41" s="624">
        <f t="shared" si="45"/>
        <v>0</v>
      </c>
      <c r="S41" s="623"/>
      <c r="T41" s="626"/>
      <c r="U41" s="624">
        <f t="shared" si="46"/>
        <v>0</v>
      </c>
      <c r="V41" s="625"/>
      <c r="W41" s="642">
        <f t="shared" si="47"/>
        <v>0</v>
      </c>
      <c r="X41" s="623"/>
      <c r="Y41" s="626"/>
      <c r="Z41" s="624">
        <f t="shared" si="48"/>
        <v>0</v>
      </c>
      <c r="AA41" s="625"/>
      <c r="AB41" s="642">
        <f t="shared" si="49"/>
        <v>0</v>
      </c>
      <c r="AC41" s="623"/>
      <c r="AD41" s="626"/>
      <c r="AE41" s="624">
        <f t="shared" si="50"/>
        <v>0</v>
      </c>
      <c r="AF41" s="625"/>
      <c r="AG41" s="642">
        <f t="shared" si="51"/>
        <v>0</v>
      </c>
      <c r="AH41" s="623"/>
      <c r="AI41" s="626"/>
      <c r="AJ41" s="624">
        <f t="shared" si="52"/>
        <v>0</v>
      </c>
      <c r="AK41" s="625"/>
      <c r="AL41" s="642">
        <f t="shared" si="53"/>
        <v>0</v>
      </c>
      <c r="AM41" s="623"/>
      <c r="AN41" s="626"/>
      <c r="AO41" s="624">
        <f t="shared" si="54"/>
        <v>0</v>
      </c>
      <c r="AP41" s="625"/>
      <c r="AQ41" s="642">
        <f t="shared" si="55"/>
        <v>0</v>
      </c>
      <c r="AR41" s="627"/>
      <c r="AS41" s="628">
        <f>W41+R41+M41+AB41+AL41+AQ41+AG41</f>
        <v>0</v>
      </c>
      <c r="AT41" s="628">
        <f t="shared" si="56"/>
        <v>0</v>
      </c>
      <c r="AU41" s="624">
        <f t="shared" si="57"/>
        <v>0</v>
      </c>
      <c r="AV41" s="624">
        <f t="shared" si="58"/>
        <v>0</v>
      </c>
      <c r="BC41" s="813"/>
      <c r="BD41" s="813"/>
      <c r="BE41" s="813"/>
    </row>
    <row r="42" spans="1:57" ht="24" customHeight="1">
      <c r="A42" s="36">
        <f t="shared" si="40"/>
        <v>0</v>
      </c>
      <c r="B42" s="814"/>
      <c r="C42" s="629"/>
      <c r="D42" s="629"/>
      <c r="E42" s="619"/>
      <c r="F42" s="631"/>
      <c r="G42" s="621">
        <f t="shared" si="59"/>
        <v>0</v>
      </c>
      <c r="H42" s="622">
        <f t="shared" si="41"/>
        <v>2</v>
      </c>
      <c r="I42" s="632"/>
      <c r="J42" s="623"/>
      <c r="K42" s="624">
        <f t="shared" si="42"/>
        <v>0</v>
      </c>
      <c r="L42" s="625"/>
      <c r="M42" s="624">
        <f t="shared" si="43"/>
        <v>0</v>
      </c>
      <c r="N42" s="623"/>
      <c r="O42" s="626"/>
      <c r="P42" s="624">
        <f t="shared" si="44"/>
        <v>0</v>
      </c>
      <c r="Q42" s="625"/>
      <c r="R42" s="624">
        <f t="shared" si="45"/>
        <v>0</v>
      </c>
      <c r="S42" s="623"/>
      <c r="T42" s="626"/>
      <c r="U42" s="624">
        <f t="shared" si="46"/>
        <v>0</v>
      </c>
      <c r="V42" s="625"/>
      <c r="W42" s="642">
        <f t="shared" si="47"/>
        <v>0</v>
      </c>
      <c r="X42" s="623"/>
      <c r="Y42" s="626"/>
      <c r="Z42" s="624">
        <f t="shared" si="48"/>
        <v>0</v>
      </c>
      <c r="AA42" s="625"/>
      <c r="AB42" s="642">
        <f t="shared" si="49"/>
        <v>0</v>
      </c>
      <c r="AC42" s="623"/>
      <c r="AD42" s="626"/>
      <c r="AE42" s="624">
        <f t="shared" si="50"/>
        <v>0</v>
      </c>
      <c r="AF42" s="625"/>
      <c r="AG42" s="642">
        <f t="shared" si="51"/>
        <v>0</v>
      </c>
      <c r="AH42" s="623"/>
      <c r="AI42" s="626"/>
      <c r="AJ42" s="624">
        <f t="shared" si="52"/>
        <v>0</v>
      </c>
      <c r="AK42" s="625"/>
      <c r="AL42" s="642">
        <f t="shared" si="53"/>
        <v>0</v>
      </c>
      <c r="AM42" s="623"/>
      <c r="AN42" s="626"/>
      <c r="AO42" s="624">
        <f t="shared" si="54"/>
        <v>0</v>
      </c>
      <c r="AP42" s="625"/>
      <c r="AQ42" s="642">
        <f t="shared" si="55"/>
        <v>0</v>
      </c>
      <c r="AR42" s="627"/>
      <c r="AS42" s="628">
        <f>W42+R42+M42+AB42+AL42+AQ42+AG42</f>
        <v>0</v>
      </c>
      <c r="AT42" s="628">
        <f t="shared" si="56"/>
        <v>0</v>
      </c>
      <c r="AU42" s="624">
        <f t="shared" si="57"/>
        <v>0</v>
      </c>
      <c r="AV42" s="624">
        <f t="shared" si="58"/>
        <v>0</v>
      </c>
      <c r="BC42" s="813"/>
      <c r="BD42" s="813"/>
      <c r="BE42" s="813"/>
    </row>
    <row r="43" spans="1:57" ht="24" customHeight="1">
      <c r="A43" s="36">
        <f t="shared" si="40"/>
        <v>0</v>
      </c>
      <c r="B43" s="814"/>
      <c r="C43" s="629"/>
      <c r="D43" s="629"/>
      <c r="E43" s="619"/>
      <c r="F43" s="631"/>
      <c r="G43" s="621">
        <f t="shared" si="59"/>
        <v>0</v>
      </c>
      <c r="H43" s="622">
        <f t="shared" si="41"/>
        <v>2</v>
      </c>
      <c r="I43" s="633"/>
      <c r="J43" s="623"/>
      <c r="K43" s="624">
        <f t="shared" si="42"/>
        <v>0</v>
      </c>
      <c r="L43" s="625"/>
      <c r="M43" s="624">
        <f t="shared" si="43"/>
        <v>0</v>
      </c>
      <c r="N43" s="634"/>
      <c r="O43" s="626"/>
      <c r="P43" s="624">
        <f t="shared" si="44"/>
        <v>0</v>
      </c>
      <c r="Q43" s="625"/>
      <c r="R43" s="624">
        <f t="shared" si="45"/>
        <v>0</v>
      </c>
      <c r="S43" s="634"/>
      <c r="T43" s="626"/>
      <c r="U43" s="624">
        <f t="shared" si="46"/>
        <v>0</v>
      </c>
      <c r="V43" s="625"/>
      <c r="W43" s="642">
        <f t="shared" si="47"/>
        <v>0</v>
      </c>
      <c r="X43" s="634"/>
      <c r="Y43" s="626"/>
      <c r="Z43" s="624">
        <f t="shared" si="48"/>
        <v>0</v>
      </c>
      <c r="AA43" s="625"/>
      <c r="AB43" s="642">
        <f t="shared" si="49"/>
        <v>0</v>
      </c>
      <c r="AC43" s="634"/>
      <c r="AD43" s="626"/>
      <c r="AE43" s="624">
        <f t="shared" si="50"/>
        <v>0</v>
      </c>
      <c r="AF43" s="625"/>
      <c r="AG43" s="642">
        <f t="shared" si="51"/>
        <v>0</v>
      </c>
      <c r="AH43" s="634"/>
      <c r="AI43" s="626"/>
      <c r="AJ43" s="624">
        <f t="shared" si="52"/>
        <v>0</v>
      </c>
      <c r="AK43" s="625"/>
      <c r="AL43" s="642">
        <f t="shared" si="53"/>
        <v>0</v>
      </c>
      <c r="AM43" s="634"/>
      <c r="AN43" s="626"/>
      <c r="AO43" s="624">
        <f t="shared" si="54"/>
        <v>0</v>
      </c>
      <c r="AP43" s="625"/>
      <c r="AQ43" s="642">
        <f t="shared" si="55"/>
        <v>0</v>
      </c>
      <c r="AR43" s="627"/>
      <c r="AS43" s="628">
        <f>W43+R43+M43+AB43+AL43+AQ43</f>
        <v>0</v>
      </c>
      <c r="AT43" s="628">
        <f t="shared" si="56"/>
        <v>0</v>
      </c>
      <c r="AU43" s="624">
        <f t="shared" si="57"/>
        <v>0</v>
      </c>
      <c r="AV43" s="624">
        <f t="shared" si="58"/>
        <v>0</v>
      </c>
      <c r="BC43" s="813"/>
      <c r="BD43" s="813"/>
      <c r="BE43" s="813"/>
    </row>
    <row r="44" spans="1:57" ht="27" customHeight="1">
      <c r="A44" s="36">
        <f t="shared" si="40"/>
        <v>0</v>
      </c>
      <c r="B44" s="814"/>
      <c r="C44" s="635">
        <f>COUNTA(C38:C43)</f>
        <v>0</v>
      </c>
      <c r="D44" s="635"/>
      <c r="E44" s="613">
        <f>SUM(E38:E43)</f>
        <v>0</v>
      </c>
      <c r="F44" s="631"/>
      <c r="G44" s="621">
        <f t="shared" si="59"/>
        <v>0</v>
      </c>
      <c r="H44" s="622">
        <f>IF(G44+C44=1,0,2)</f>
        <v>2</v>
      </c>
      <c r="I44" s="819" t="s">
        <v>32</v>
      </c>
      <c r="J44" s="819"/>
      <c r="K44" s="819"/>
      <c r="L44" s="819"/>
      <c r="M44" s="640">
        <f>SUM(M38:M43)</f>
        <v>0</v>
      </c>
      <c r="N44" s="819" t="s">
        <v>32</v>
      </c>
      <c r="O44" s="819"/>
      <c r="P44" s="819"/>
      <c r="Q44" s="819"/>
      <c r="R44" s="640">
        <f>SUM(R38:R43)</f>
        <v>0</v>
      </c>
      <c r="S44" s="637" t="s">
        <v>32</v>
      </c>
      <c r="T44" s="638"/>
      <c r="U44" s="638"/>
      <c r="V44" s="644"/>
      <c r="W44" s="637">
        <f>SUM(W38:W43)</f>
        <v>0</v>
      </c>
      <c r="X44" s="637" t="s">
        <v>32</v>
      </c>
      <c r="Y44" s="638"/>
      <c r="Z44" s="638"/>
      <c r="AA44" s="644"/>
      <c r="AB44" s="637">
        <f>SUM(AB38:AB43)</f>
        <v>0</v>
      </c>
      <c r="AC44" s="637" t="s">
        <v>32</v>
      </c>
      <c r="AD44" s="638"/>
      <c r="AE44" s="638"/>
      <c r="AF44" s="644"/>
      <c r="AG44" s="637">
        <f>SUM(AG38:AG43)</f>
        <v>0</v>
      </c>
      <c r="AH44" s="637" t="s">
        <v>32</v>
      </c>
      <c r="AI44" s="638"/>
      <c r="AJ44" s="638"/>
      <c r="AK44" s="644"/>
      <c r="AL44" s="637">
        <f>SUM(AL38:AL43)</f>
        <v>0</v>
      </c>
      <c r="AM44" s="637" t="s">
        <v>32</v>
      </c>
      <c r="AN44" s="638"/>
      <c r="AO44" s="638"/>
      <c r="AP44" s="644"/>
      <c r="AQ44" s="637">
        <f>SUM(AQ38:AQ43)</f>
        <v>0</v>
      </c>
      <c r="AR44" s="641"/>
      <c r="AS44" s="639">
        <f>SUM(AS38:AS43)</f>
        <v>0</v>
      </c>
      <c r="AT44" s="639">
        <f>SUM(AT38:AT43)</f>
        <v>0</v>
      </c>
      <c r="AU44" s="640">
        <f>SUM(AU38:AU43)</f>
        <v>0</v>
      </c>
      <c r="AV44" s="640">
        <f>SUM(AV38:AV43)</f>
        <v>0</v>
      </c>
      <c r="AZ44" s="52"/>
      <c r="BC44" s="813"/>
      <c r="BD44" s="813"/>
      <c r="BE44" s="813"/>
    </row>
    <row r="45" spans="1:57" ht="16.5" customHeight="1" thickBot="1">
      <c r="A45" s="36">
        <f t="shared" si="40"/>
        <v>0</v>
      </c>
      <c r="B45" s="37"/>
      <c r="D45" s="5"/>
      <c r="G45" s="45">
        <f t="shared" si="59"/>
        <v>0</v>
      </c>
      <c r="H45" s="46">
        <f>IF(G45+C45=1,0,2)</f>
        <v>2</v>
      </c>
      <c r="I45" s="821"/>
      <c r="J45" s="822"/>
      <c r="K45" s="53"/>
      <c r="N45" s="821"/>
      <c r="O45" s="822"/>
      <c r="P45" s="53"/>
      <c r="S45" s="821"/>
      <c r="T45" s="822"/>
      <c r="U45" s="53"/>
      <c r="X45" s="821"/>
      <c r="Y45" s="822"/>
      <c r="Z45" s="53"/>
      <c r="AC45" s="821"/>
      <c r="AD45" s="822"/>
      <c r="AE45" s="53"/>
      <c r="AH45" s="821"/>
      <c r="AI45" s="822"/>
      <c r="AJ45" s="53"/>
      <c r="AM45" s="821"/>
      <c r="AN45" s="822"/>
      <c r="AO45" s="53"/>
      <c r="AR45" s="54"/>
      <c r="BC45" s="813"/>
      <c r="BD45" s="813"/>
      <c r="BE45" s="813"/>
    </row>
    <row r="46" spans="1:57" ht="78.75">
      <c r="A46" s="36"/>
      <c r="B46" s="37"/>
      <c r="C46" s="815" t="s">
        <v>54</v>
      </c>
      <c r="D46" s="816"/>
      <c r="E46" s="11" t="s">
        <v>131</v>
      </c>
      <c r="F46" s="48"/>
      <c r="G46" s="45"/>
      <c r="H46" s="46"/>
      <c r="I46" s="22" t="s">
        <v>41</v>
      </c>
      <c r="J46" s="23" t="s">
        <v>42</v>
      </c>
      <c r="K46" s="24" t="s">
        <v>127</v>
      </c>
      <c r="L46" s="25" t="s">
        <v>46</v>
      </c>
      <c r="M46" s="24" t="s">
        <v>47</v>
      </c>
      <c r="N46" s="22" t="s">
        <v>41</v>
      </c>
      <c r="O46" s="23" t="s">
        <v>42</v>
      </c>
      <c r="P46" s="24" t="s">
        <v>127</v>
      </c>
      <c r="Q46" s="25" t="s">
        <v>46</v>
      </c>
      <c r="R46" s="24" t="s">
        <v>47</v>
      </c>
      <c r="S46" s="22" t="s">
        <v>41</v>
      </c>
      <c r="T46" s="23" t="s">
        <v>42</v>
      </c>
      <c r="U46" s="24" t="s">
        <v>127</v>
      </c>
      <c r="V46" s="25" t="s">
        <v>46</v>
      </c>
      <c r="W46" s="24" t="s">
        <v>47</v>
      </c>
      <c r="X46" s="22" t="s">
        <v>41</v>
      </c>
      <c r="Y46" s="23" t="s">
        <v>42</v>
      </c>
      <c r="Z46" s="24" t="s">
        <v>127</v>
      </c>
      <c r="AA46" s="25" t="s">
        <v>46</v>
      </c>
      <c r="AB46" s="24" t="s">
        <v>47</v>
      </c>
      <c r="AC46" s="22" t="s">
        <v>41</v>
      </c>
      <c r="AD46" s="23" t="s">
        <v>42</v>
      </c>
      <c r="AE46" s="24" t="s">
        <v>127</v>
      </c>
      <c r="AF46" s="25" t="s">
        <v>46</v>
      </c>
      <c r="AG46" s="24" t="s">
        <v>47</v>
      </c>
      <c r="AH46" s="22" t="s">
        <v>41</v>
      </c>
      <c r="AI46" s="23" t="s">
        <v>42</v>
      </c>
      <c r="AJ46" s="24" t="s">
        <v>127</v>
      </c>
      <c r="AK46" s="25" t="s">
        <v>46</v>
      </c>
      <c r="AL46" s="24" t="s">
        <v>47</v>
      </c>
      <c r="AM46" s="22" t="s">
        <v>41</v>
      </c>
      <c r="AN46" s="23" t="s">
        <v>42</v>
      </c>
      <c r="AO46" s="24" t="s">
        <v>127</v>
      </c>
      <c r="AP46" s="25" t="s">
        <v>46</v>
      </c>
      <c r="AQ46" s="24" t="s">
        <v>47</v>
      </c>
      <c r="AR46" s="55"/>
      <c r="AS46" s="26" t="s">
        <v>71</v>
      </c>
      <c r="AT46" s="26" t="s">
        <v>128</v>
      </c>
      <c r="AU46" s="27" t="s">
        <v>129</v>
      </c>
      <c r="AV46" s="27" t="s">
        <v>130</v>
      </c>
      <c r="AY46" s="801">
        <f>AT53</f>
        <v>0</v>
      </c>
      <c r="AZ46" s="802"/>
      <c r="BC46" s="6"/>
      <c r="BD46" s="6"/>
      <c r="BE46" s="6"/>
    </row>
    <row r="47" spans="1:57" ht="24" customHeight="1" thickBot="1">
      <c r="A47" s="36">
        <f t="shared" ref="A47:A53" si="60">IF(D47="",0,1)</f>
        <v>0</v>
      </c>
      <c r="B47" s="814" t="s">
        <v>132</v>
      </c>
      <c r="C47" s="602"/>
      <c r="D47" s="602"/>
      <c r="E47" s="619"/>
      <c r="F47" s="631"/>
      <c r="G47" s="621">
        <f t="shared" si="59"/>
        <v>0</v>
      </c>
      <c r="H47" s="622">
        <f t="shared" ref="H47:H52" si="61">IF(A47+G47=1,0,2)</f>
        <v>2</v>
      </c>
      <c r="I47" s="623"/>
      <c r="J47" s="623"/>
      <c r="K47" s="624">
        <f t="shared" ref="K47:K52" si="62">J47-I47</f>
        <v>0</v>
      </c>
      <c r="L47" s="625"/>
      <c r="M47" s="624">
        <f t="shared" ref="M47:M52" si="63">L47*K47</f>
        <v>0</v>
      </c>
      <c r="N47" s="623"/>
      <c r="O47" s="623"/>
      <c r="P47" s="624">
        <f t="shared" ref="P47:P52" si="64">O47-N47</f>
        <v>0</v>
      </c>
      <c r="Q47" s="625"/>
      <c r="R47" s="624">
        <f t="shared" ref="R47:R52" si="65">Q47*P47</f>
        <v>0</v>
      </c>
      <c r="S47" s="623"/>
      <c r="T47" s="623"/>
      <c r="U47" s="624">
        <f t="shared" ref="U47:U52" si="66">T47-S47</f>
        <v>0</v>
      </c>
      <c r="V47" s="625"/>
      <c r="W47" s="624">
        <f t="shared" ref="W47:W52" si="67">V47*U47</f>
        <v>0</v>
      </c>
      <c r="X47" s="623"/>
      <c r="Y47" s="623"/>
      <c r="Z47" s="624">
        <f t="shared" ref="Z47:Z52" si="68">Y47-X47</f>
        <v>0</v>
      </c>
      <c r="AA47" s="625"/>
      <c r="AB47" s="624">
        <f t="shared" ref="AB47:AB52" si="69">AA47*Z47</f>
        <v>0</v>
      </c>
      <c r="AC47" s="623"/>
      <c r="AD47" s="623"/>
      <c r="AE47" s="624">
        <f t="shared" ref="AE47:AE52" si="70">AD47-AC47</f>
        <v>0</v>
      </c>
      <c r="AF47" s="625"/>
      <c r="AG47" s="624">
        <f t="shared" ref="AG47:AG52" si="71">AF47*AE47</f>
        <v>0</v>
      </c>
      <c r="AH47" s="623"/>
      <c r="AI47" s="623"/>
      <c r="AJ47" s="624">
        <f t="shared" ref="AJ47:AJ52" si="72">AI47-AH47</f>
        <v>0</v>
      </c>
      <c r="AK47" s="625"/>
      <c r="AL47" s="642">
        <f t="shared" ref="AL47:AL52" si="73">AK47*AJ47</f>
        <v>0</v>
      </c>
      <c r="AM47" s="623"/>
      <c r="AN47" s="626"/>
      <c r="AO47" s="624">
        <f t="shared" ref="AO47:AO52" si="74">AN47-AM47</f>
        <v>0</v>
      </c>
      <c r="AP47" s="625"/>
      <c r="AQ47" s="642">
        <f t="shared" ref="AQ47:AQ52" si="75">AP47*AO47</f>
        <v>0</v>
      </c>
      <c r="AR47" s="627"/>
      <c r="AS47" s="628">
        <f>W47+R47+M47+AB47+AL47+AQ47+AG47</f>
        <v>0</v>
      </c>
      <c r="AT47" s="628">
        <f t="shared" ref="AT47:AT52" si="76">AS47*E47</f>
        <v>0</v>
      </c>
      <c r="AU47" s="624">
        <f t="shared" ref="AU47:AU52" si="77">P47+U47+K47+AE47+AJ47+AO47+Z47</f>
        <v>0</v>
      </c>
      <c r="AV47" s="624">
        <f t="shared" ref="AV47:AV52" si="78">AU47*E47</f>
        <v>0</v>
      </c>
      <c r="AY47" s="803"/>
      <c r="AZ47" s="804"/>
      <c r="BC47" s="6"/>
      <c r="BD47" s="6"/>
      <c r="BE47" s="6"/>
    </row>
    <row r="48" spans="1:57" ht="24" customHeight="1">
      <c r="A48" s="36">
        <f t="shared" si="60"/>
        <v>0</v>
      </c>
      <c r="B48" s="814"/>
      <c r="C48" s="629"/>
      <c r="D48" s="629"/>
      <c r="E48" s="619"/>
      <c r="F48" s="643"/>
      <c r="G48" s="621">
        <f t="shared" si="59"/>
        <v>0</v>
      </c>
      <c r="H48" s="622">
        <f t="shared" si="61"/>
        <v>2</v>
      </c>
      <c r="I48" s="623"/>
      <c r="J48" s="623"/>
      <c r="K48" s="624">
        <f t="shared" si="62"/>
        <v>0</v>
      </c>
      <c r="L48" s="625"/>
      <c r="M48" s="624">
        <f t="shared" si="63"/>
        <v>0</v>
      </c>
      <c r="N48" s="623"/>
      <c r="O48" s="623"/>
      <c r="P48" s="624">
        <f t="shared" si="64"/>
        <v>0</v>
      </c>
      <c r="Q48" s="625"/>
      <c r="R48" s="624">
        <f t="shared" si="65"/>
        <v>0</v>
      </c>
      <c r="S48" s="623"/>
      <c r="T48" s="623"/>
      <c r="U48" s="624">
        <f t="shared" si="66"/>
        <v>0</v>
      </c>
      <c r="V48" s="625"/>
      <c r="W48" s="642">
        <f t="shared" si="67"/>
        <v>0</v>
      </c>
      <c r="X48" s="623"/>
      <c r="Y48" s="623"/>
      <c r="Z48" s="624">
        <f t="shared" si="68"/>
        <v>0</v>
      </c>
      <c r="AA48" s="625"/>
      <c r="AB48" s="642">
        <f t="shared" si="69"/>
        <v>0</v>
      </c>
      <c r="AC48" s="623"/>
      <c r="AD48" s="623"/>
      <c r="AE48" s="624">
        <f t="shared" si="70"/>
        <v>0</v>
      </c>
      <c r="AF48" s="625"/>
      <c r="AG48" s="642">
        <f t="shared" si="71"/>
        <v>0</v>
      </c>
      <c r="AH48" s="623"/>
      <c r="AI48" s="623"/>
      <c r="AJ48" s="624">
        <f t="shared" si="72"/>
        <v>0</v>
      </c>
      <c r="AK48" s="625"/>
      <c r="AL48" s="642">
        <f t="shared" si="73"/>
        <v>0</v>
      </c>
      <c r="AM48" s="623"/>
      <c r="AN48" s="626"/>
      <c r="AO48" s="624">
        <f t="shared" si="74"/>
        <v>0</v>
      </c>
      <c r="AP48" s="625"/>
      <c r="AQ48" s="642">
        <f t="shared" si="75"/>
        <v>0</v>
      </c>
      <c r="AR48" s="627"/>
      <c r="AS48" s="628">
        <f>W48+R48+M48+AB48+AL48+AQ48+AG48</f>
        <v>0</v>
      </c>
      <c r="AT48" s="628">
        <f t="shared" si="76"/>
        <v>0</v>
      </c>
      <c r="AU48" s="624">
        <f t="shared" si="77"/>
        <v>0</v>
      </c>
      <c r="AV48" s="624">
        <f t="shared" si="78"/>
        <v>0</v>
      </c>
      <c r="BC48" s="6"/>
      <c r="BD48" s="6"/>
      <c r="BE48" s="6"/>
    </row>
    <row r="49" spans="1:58" ht="24" customHeight="1" thickBot="1">
      <c r="A49" s="36">
        <f t="shared" si="60"/>
        <v>0</v>
      </c>
      <c r="B49" s="814"/>
      <c r="C49" s="629"/>
      <c r="D49" s="629"/>
      <c r="E49" s="619"/>
      <c r="F49" s="631"/>
      <c r="G49" s="621">
        <f t="shared" si="59"/>
        <v>0</v>
      </c>
      <c r="H49" s="622">
        <f t="shared" si="61"/>
        <v>2</v>
      </c>
      <c r="I49" s="623"/>
      <c r="J49" s="626"/>
      <c r="K49" s="624">
        <f t="shared" si="62"/>
        <v>0</v>
      </c>
      <c r="L49" s="625"/>
      <c r="M49" s="624">
        <f t="shared" si="63"/>
        <v>0</v>
      </c>
      <c r="N49" s="623"/>
      <c r="O49" s="623"/>
      <c r="P49" s="624">
        <f t="shared" si="64"/>
        <v>0</v>
      </c>
      <c r="Q49" s="625"/>
      <c r="R49" s="624">
        <f t="shared" si="65"/>
        <v>0</v>
      </c>
      <c r="S49" s="623"/>
      <c r="T49" s="626"/>
      <c r="U49" s="624">
        <f t="shared" si="66"/>
        <v>0</v>
      </c>
      <c r="V49" s="625"/>
      <c r="W49" s="642">
        <f t="shared" si="67"/>
        <v>0</v>
      </c>
      <c r="X49" s="623"/>
      <c r="Y49" s="626"/>
      <c r="Z49" s="624">
        <f t="shared" si="68"/>
        <v>0</v>
      </c>
      <c r="AA49" s="625"/>
      <c r="AB49" s="642">
        <f t="shared" si="69"/>
        <v>0</v>
      </c>
      <c r="AC49" s="623"/>
      <c r="AD49" s="626"/>
      <c r="AE49" s="624">
        <f t="shared" si="70"/>
        <v>0</v>
      </c>
      <c r="AF49" s="625"/>
      <c r="AG49" s="642">
        <f t="shared" si="71"/>
        <v>0</v>
      </c>
      <c r="AH49" s="623"/>
      <c r="AI49" s="626"/>
      <c r="AJ49" s="624">
        <f t="shared" si="72"/>
        <v>0</v>
      </c>
      <c r="AK49" s="625"/>
      <c r="AL49" s="642">
        <f t="shared" si="73"/>
        <v>0</v>
      </c>
      <c r="AM49" s="623"/>
      <c r="AN49" s="626"/>
      <c r="AO49" s="624">
        <f t="shared" si="74"/>
        <v>0</v>
      </c>
      <c r="AP49" s="625"/>
      <c r="AQ49" s="642">
        <f t="shared" si="75"/>
        <v>0</v>
      </c>
      <c r="AR49" s="627"/>
      <c r="AS49" s="628">
        <f>W49+R49+M49+AB49+AL49+AQ49+AG49</f>
        <v>0</v>
      </c>
      <c r="AT49" s="628">
        <f t="shared" si="76"/>
        <v>0</v>
      </c>
      <c r="AU49" s="624">
        <f t="shared" si="77"/>
        <v>0</v>
      </c>
      <c r="AV49" s="624">
        <f t="shared" si="78"/>
        <v>0</v>
      </c>
      <c r="AW49" s="652">
        <f>IF(E53&gt;0,AV53/E53,0)</f>
        <v>0</v>
      </c>
      <c r="BC49" s="6"/>
      <c r="BD49" s="6"/>
      <c r="BE49" s="6"/>
    </row>
    <row r="50" spans="1:58" ht="24" thickBot="1">
      <c r="A50" s="36">
        <f t="shared" si="60"/>
        <v>0</v>
      </c>
      <c r="B50" s="814"/>
      <c r="C50" s="629"/>
      <c r="D50" s="629"/>
      <c r="E50" s="619"/>
      <c r="F50" s="631"/>
      <c r="G50" s="621">
        <f>IF(J50="",0,1)</f>
        <v>0</v>
      </c>
      <c r="H50" s="622">
        <f t="shared" si="61"/>
        <v>2</v>
      </c>
      <c r="I50" s="623"/>
      <c r="J50" s="626"/>
      <c r="K50" s="624">
        <f t="shared" si="62"/>
        <v>0</v>
      </c>
      <c r="L50" s="625"/>
      <c r="M50" s="624">
        <f t="shared" si="63"/>
        <v>0</v>
      </c>
      <c r="N50" s="623"/>
      <c r="O50" s="623"/>
      <c r="P50" s="624">
        <f t="shared" si="64"/>
        <v>0</v>
      </c>
      <c r="Q50" s="625"/>
      <c r="R50" s="624">
        <f t="shared" si="65"/>
        <v>0</v>
      </c>
      <c r="S50" s="623"/>
      <c r="T50" s="626"/>
      <c r="U50" s="624">
        <f t="shared" si="66"/>
        <v>0</v>
      </c>
      <c r="V50" s="625"/>
      <c r="W50" s="642">
        <f t="shared" si="67"/>
        <v>0</v>
      </c>
      <c r="X50" s="623"/>
      <c r="Y50" s="626"/>
      <c r="Z50" s="624">
        <f t="shared" si="68"/>
        <v>0</v>
      </c>
      <c r="AA50" s="625"/>
      <c r="AB50" s="642">
        <f t="shared" si="69"/>
        <v>0</v>
      </c>
      <c r="AC50" s="623"/>
      <c r="AD50" s="626"/>
      <c r="AE50" s="624">
        <f t="shared" si="70"/>
        <v>0</v>
      </c>
      <c r="AF50" s="625"/>
      <c r="AG50" s="642">
        <f t="shared" si="71"/>
        <v>0</v>
      </c>
      <c r="AH50" s="623"/>
      <c r="AI50" s="626"/>
      <c r="AJ50" s="624">
        <f t="shared" si="72"/>
        <v>0</v>
      </c>
      <c r="AK50" s="625"/>
      <c r="AL50" s="642">
        <f t="shared" si="73"/>
        <v>0</v>
      </c>
      <c r="AM50" s="623"/>
      <c r="AN50" s="626"/>
      <c r="AO50" s="624">
        <f t="shared" si="74"/>
        <v>0</v>
      </c>
      <c r="AP50" s="625"/>
      <c r="AQ50" s="642">
        <f t="shared" si="75"/>
        <v>0</v>
      </c>
      <c r="AR50" s="627"/>
      <c r="AS50" s="628">
        <f>W50+R50+M50+AB50+AL50+AQ50+AG50</f>
        <v>0</v>
      </c>
      <c r="AT50" s="628">
        <f t="shared" si="76"/>
        <v>0</v>
      </c>
      <c r="AU50" s="624">
        <f t="shared" si="77"/>
        <v>0</v>
      </c>
      <c r="AV50" s="624">
        <f t="shared" si="78"/>
        <v>0</v>
      </c>
      <c r="BC50" s="791">
        <f>AY19+AY28+AY37+AY46+AY55+AY64</f>
        <v>0</v>
      </c>
      <c r="BD50" s="792"/>
      <c r="BE50" s="793"/>
    </row>
    <row r="51" spans="1:58" ht="24" customHeight="1">
      <c r="A51" s="36">
        <f t="shared" si="60"/>
        <v>0</v>
      </c>
      <c r="B51" s="814"/>
      <c r="C51" s="629"/>
      <c r="D51" s="629"/>
      <c r="E51" s="619"/>
      <c r="F51" s="631"/>
      <c r="G51" s="621">
        <f>IF(J51="",0,1)</f>
        <v>0</v>
      </c>
      <c r="H51" s="622">
        <f t="shared" si="61"/>
        <v>2</v>
      </c>
      <c r="I51" s="623"/>
      <c r="J51" s="626"/>
      <c r="K51" s="624">
        <f t="shared" si="62"/>
        <v>0</v>
      </c>
      <c r="L51" s="625"/>
      <c r="M51" s="624">
        <f t="shared" si="63"/>
        <v>0</v>
      </c>
      <c r="N51" s="623"/>
      <c r="O51" s="623"/>
      <c r="P51" s="624">
        <f t="shared" si="64"/>
        <v>0</v>
      </c>
      <c r="Q51" s="625"/>
      <c r="R51" s="624">
        <f t="shared" si="65"/>
        <v>0</v>
      </c>
      <c r="S51" s="623"/>
      <c r="T51" s="626"/>
      <c r="U51" s="624">
        <f t="shared" si="66"/>
        <v>0</v>
      </c>
      <c r="V51" s="625"/>
      <c r="W51" s="642">
        <f t="shared" si="67"/>
        <v>0</v>
      </c>
      <c r="X51" s="623"/>
      <c r="Y51" s="626"/>
      <c r="Z51" s="624">
        <f t="shared" si="68"/>
        <v>0</v>
      </c>
      <c r="AA51" s="625"/>
      <c r="AB51" s="642">
        <f t="shared" si="69"/>
        <v>0</v>
      </c>
      <c r="AC51" s="623"/>
      <c r="AD51" s="626"/>
      <c r="AE51" s="624">
        <f t="shared" si="70"/>
        <v>0</v>
      </c>
      <c r="AF51" s="625"/>
      <c r="AG51" s="642">
        <f t="shared" si="71"/>
        <v>0</v>
      </c>
      <c r="AH51" s="623"/>
      <c r="AI51" s="626"/>
      <c r="AJ51" s="624">
        <f t="shared" si="72"/>
        <v>0</v>
      </c>
      <c r="AK51" s="625"/>
      <c r="AL51" s="642">
        <f t="shared" si="73"/>
        <v>0</v>
      </c>
      <c r="AM51" s="623"/>
      <c r="AN51" s="626"/>
      <c r="AO51" s="624">
        <f t="shared" si="74"/>
        <v>0</v>
      </c>
      <c r="AP51" s="625"/>
      <c r="AQ51" s="642">
        <f t="shared" si="75"/>
        <v>0</v>
      </c>
      <c r="AR51" s="627"/>
      <c r="AS51" s="628">
        <f>W51+R51+M51+AB51+AL51+AQ51+AG51</f>
        <v>0</v>
      </c>
      <c r="AT51" s="628">
        <f t="shared" si="76"/>
        <v>0</v>
      </c>
      <c r="AU51" s="624">
        <f t="shared" si="77"/>
        <v>0</v>
      </c>
      <c r="AV51" s="624">
        <f t="shared" si="78"/>
        <v>0</v>
      </c>
      <c r="BC51" s="199"/>
      <c r="BD51" s="199"/>
      <c r="BE51" s="199"/>
    </row>
    <row r="52" spans="1:58" ht="24" customHeight="1">
      <c r="A52" s="36">
        <f t="shared" si="60"/>
        <v>0</v>
      </c>
      <c r="B52" s="814"/>
      <c r="C52" s="629"/>
      <c r="D52" s="629"/>
      <c r="E52" s="619"/>
      <c r="F52" s="631"/>
      <c r="G52" s="621">
        <f>IF(J52="",0,1)</f>
        <v>0</v>
      </c>
      <c r="H52" s="622">
        <f t="shared" si="61"/>
        <v>2</v>
      </c>
      <c r="I52" s="634"/>
      <c r="J52" s="626"/>
      <c r="K52" s="624">
        <f t="shared" si="62"/>
        <v>0</v>
      </c>
      <c r="L52" s="625"/>
      <c r="M52" s="624">
        <f t="shared" si="63"/>
        <v>0</v>
      </c>
      <c r="N52" s="623"/>
      <c r="O52" s="623"/>
      <c r="P52" s="624">
        <f t="shared" si="64"/>
        <v>0</v>
      </c>
      <c r="Q52" s="625"/>
      <c r="R52" s="624">
        <f t="shared" si="65"/>
        <v>0</v>
      </c>
      <c r="S52" s="634"/>
      <c r="T52" s="626"/>
      <c r="U52" s="624">
        <f t="shared" si="66"/>
        <v>0</v>
      </c>
      <c r="V52" s="625"/>
      <c r="W52" s="642">
        <f t="shared" si="67"/>
        <v>0</v>
      </c>
      <c r="X52" s="634"/>
      <c r="Y52" s="626"/>
      <c r="Z52" s="624">
        <f t="shared" si="68"/>
        <v>0</v>
      </c>
      <c r="AA52" s="625"/>
      <c r="AB52" s="642">
        <f t="shared" si="69"/>
        <v>0</v>
      </c>
      <c r="AC52" s="634"/>
      <c r="AD52" s="626"/>
      <c r="AE52" s="624">
        <f t="shared" si="70"/>
        <v>0</v>
      </c>
      <c r="AF52" s="625"/>
      <c r="AG52" s="642">
        <f t="shared" si="71"/>
        <v>0</v>
      </c>
      <c r="AH52" s="634"/>
      <c r="AI52" s="626"/>
      <c r="AJ52" s="624">
        <f t="shared" si="72"/>
        <v>0</v>
      </c>
      <c r="AK52" s="625"/>
      <c r="AL52" s="642">
        <f t="shared" si="73"/>
        <v>0</v>
      </c>
      <c r="AM52" s="634"/>
      <c r="AN52" s="626"/>
      <c r="AO52" s="624">
        <f t="shared" si="74"/>
        <v>0</v>
      </c>
      <c r="AP52" s="625"/>
      <c r="AQ52" s="642">
        <f t="shared" si="75"/>
        <v>0</v>
      </c>
      <c r="AR52" s="627"/>
      <c r="AS52" s="628">
        <f>W52+R52+M52+AB52+AL52+AQ52</f>
        <v>0</v>
      </c>
      <c r="AT52" s="628">
        <f t="shared" si="76"/>
        <v>0</v>
      </c>
      <c r="AU52" s="624">
        <f t="shared" si="77"/>
        <v>0</v>
      </c>
      <c r="AV52" s="624">
        <f t="shared" si="78"/>
        <v>0</v>
      </c>
      <c r="BC52" s="6"/>
      <c r="BD52" s="57"/>
      <c r="BE52" s="57"/>
      <c r="BF52" s="58"/>
    </row>
    <row r="53" spans="1:58" ht="27" customHeight="1">
      <c r="A53" s="36">
        <f t="shared" si="60"/>
        <v>0</v>
      </c>
      <c r="B53" s="814"/>
      <c r="C53" s="635">
        <f>COUNTA(C47:C52)</f>
        <v>0</v>
      </c>
      <c r="D53" s="635"/>
      <c r="E53" s="613">
        <f>SUM(E47:E52)</f>
        <v>0</v>
      </c>
      <c r="F53" s="631"/>
      <c r="G53" s="621"/>
      <c r="H53" s="622"/>
      <c r="I53" s="794" t="s">
        <v>32</v>
      </c>
      <c r="J53" s="795"/>
      <c r="K53" s="795"/>
      <c r="L53" s="796"/>
      <c r="M53" s="640">
        <f>SUM(M47:M52)</f>
        <v>0</v>
      </c>
      <c r="N53" s="794" t="s">
        <v>32</v>
      </c>
      <c r="O53" s="795"/>
      <c r="P53" s="795"/>
      <c r="Q53" s="796"/>
      <c r="R53" s="640">
        <f>SUM(R47:R52)</f>
        <v>0</v>
      </c>
      <c r="S53" s="794" t="s">
        <v>32</v>
      </c>
      <c r="T53" s="795"/>
      <c r="U53" s="795"/>
      <c r="V53" s="796"/>
      <c r="W53" s="637">
        <f>SUM(W47:W52)</f>
        <v>0</v>
      </c>
      <c r="X53" s="794" t="s">
        <v>32</v>
      </c>
      <c r="Y53" s="795"/>
      <c r="Z53" s="795"/>
      <c r="AA53" s="796"/>
      <c r="AB53" s="637">
        <f>SUM(AB47:AB52)</f>
        <v>0</v>
      </c>
      <c r="AC53" s="794" t="s">
        <v>32</v>
      </c>
      <c r="AD53" s="795"/>
      <c r="AE53" s="795"/>
      <c r="AF53" s="796"/>
      <c r="AG53" s="637">
        <f>SUM(AG47:AG52)</f>
        <v>0</v>
      </c>
      <c r="AH53" s="794" t="s">
        <v>32</v>
      </c>
      <c r="AI53" s="795"/>
      <c r="AJ53" s="795"/>
      <c r="AK53" s="796"/>
      <c r="AL53" s="637">
        <f>SUM(AL47:AL52)</f>
        <v>0</v>
      </c>
      <c r="AM53" s="794" t="s">
        <v>32</v>
      </c>
      <c r="AN53" s="805"/>
      <c r="AO53" s="805"/>
      <c r="AP53" s="806"/>
      <c r="AQ53" s="637">
        <f>SUM(AQ47:AQ52)</f>
        <v>0</v>
      </c>
      <c r="AR53" s="641"/>
      <c r="AS53" s="639">
        <f>SUM(AS47:AS52)</f>
        <v>0</v>
      </c>
      <c r="AT53" s="639">
        <f>SUM(AT47:AT52)</f>
        <v>0</v>
      </c>
      <c r="AU53" s="640">
        <f>SUM(AU47:AU52)</f>
        <v>0</v>
      </c>
      <c r="AV53" s="640">
        <f>SUM(AV47:AV52)</f>
        <v>0</v>
      </c>
      <c r="AZ53" s="52"/>
      <c r="BC53" s="6"/>
      <c r="BD53" s="59"/>
      <c r="BE53" s="59"/>
      <c r="BF53" s="60"/>
    </row>
    <row r="54" spans="1:58" ht="16.5" thickBot="1">
      <c r="A54" s="36"/>
      <c r="B54" s="37"/>
      <c r="G54" s="45"/>
      <c r="H54" s="46"/>
      <c r="I54" s="823"/>
      <c r="J54" s="822"/>
      <c r="K54" s="53"/>
      <c r="N54" s="823"/>
      <c r="O54" s="822"/>
      <c r="P54" s="53"/>
      <c r="S54" s="823"/>
      <c r="T54" s="822"/>
      <c r="U54" s="53"/>
      <c r="X54" s="823"/>
      <c r="Y54" s="822"/>
      <c r="Z54" s="53"/>
      <c r="AC54" s="823"/>
      <c r="AD54" s="822"/>
      <c r="AE54" s="53"/>
      <c r="AH54" s="823"/>
      <c r="AI54" s="822"/>
      <c r="AJ54" s="53"/>
      <c r="AM54" s="823"/>
      <c r="AN54" s="822"/>
      <c r="AO54" s="53"/>
      <c r="AR54" s="54"/>
      <c r="BC54" s="6"/>
      <c r="BD54" s="59"/>
      <c r="BE54" s="59"/>
      <c r="BF54" s="60"/>
    </row>
    <row r="55" spans="1:58" ht="78.75">
      <c r="A55" s="36"/>
      <c r="B55" s="37"/>
      <c r="C55" s="815" t="s">
        <v>55</v>
      </c>
      <c r="D55" s="816"/>
      <c r="E55" s="11" t="s">
        <v>131</v>
      </c>
      <c r="F55" s="48"/>
      <c r="G55" s="45"/>
      <c r="H55" s="46"/>
      <c r="I55" s="22" t="s">
        <v>41</v>
      </c>
      <c r="J55" s="23" t="s">
        <v>42</v>
      </c>
      <c r="K55" s="24" t="s">
        <v>127</v>
      </c>
      <c r="L55" s="25" t="s">
        <v>46</v>
      </c>
      <c r="M55" s="24" t="s">
        <v>47</v>
      </c>
      <c r="N55" s="22" t="s">
        <v>41</v>
      </c>
      <c r="O55" s="23" t="s">
        <v>42</v>
      </c>
      <c r="P55" s="24" t="s">
        <v>127</v>
      </c>
      <c r="Q55" s="25" t="s">
        <v>46</v>
      </c>
      <c r="R55" s="24" t="s">
        <v>47</v>
      </c>
      <c r="S55" s="22" t="s">
        <v>41</v>
      </c>
      <c r="T55" s="23" t="s">
        <v>42</v>
      </c>
      <c r="U55" s="24" t="s">
        <v>127</v>
      </c>
      <c r="V55" s="25" t="s">
        <v>46</v>
      </c>
      <c r="W55" s="24" t="s">
        <v>47</v>
      </c>
      <c r="X55" s="22" t="s">
        <v>41</v>
      </c>
      <c r="Y55" s="23" t="s">
        <v>42</v>
      </c>
      <c r="Z55" s="24" t="s">
        <v>127</v>
      </c>
      <c r="AA55" s="25" t="s">
        <v>46</v>
      </c>
      <c r="AB55" s="24" t="s">
        <v>47</v>
      </c>
      <c r="AC55" s="22" t="s">
        <v>41</v>
      </c>
      <c r="AD55" s="23" t="s">
        <v>42</v>
      </c>
      <c r="AE55" s="24" t="s">
        <v>127</v>
      </c>
      <c r="AF55" s="25" t="s">
        <v>46</v>
      </c>
      <c r="AG55" s="24" t="s">
        <v>47</v>
      </c>
      <c r="AH55" s="22" t="s">
        <v>41</v>
      </c>
      <c r="AI55" s="23" t="s">
        <v>42</v>
      </c>
      <c r="AJ55" s="24" t="s">
        <v>127</v>
      </c>
      <c r="AK55" s="25" t="s">
        <v>46</v>
      </c>
      <c r="AL55" s="24" t="s">
        <v>47</v>
      </c>
      <c r="AM55" s="22" t="s">
        <v>41</v>
      </c>
      <c r="AN55" s="23" t="s">
        <v>42</v>
      </c>
      <c r="AO55" s="24" t="s">
        <v>127</v>
      </c>
      <c r="AP55" s="25" t="s">
        <v>46</v>
      </c>
      <c r="AQ55" s="24" t="s">
        <v>47</v>
      </c>
      <c r="AR55" s="55"/>
      <c r="AS55" s="26" t="s">
        <v>71</v>
      </c>
      <c r="AT55" s="26" t="s">
        <v>128</v>
      </c>
      <c r="AU55" s="27" t="s">
        <v>129</v>
      </c>
      <c r="AV55" s="27" t="s">
        <v>130</v>
      </c>
      <c r="AY55" s="801">
        <f>AT62</f>
        <v>0</v>
      </c>
      <c r="AZ55" s="802"/>
      <c r="BC55" s="6"/>
      <c r="BD55" s="59"/>
      <c r="BE55" s="59"/>
      <c r="BF55" s="60"/>
    </row>
    <row r="56" spans="1:58" ht="24" customHeight="1" thickBot="1">
      <c r="A56" s="36">
        <f t="shared" ref="A56:A61" si="79">IF(D56="",0,1)</f>
        <v>0</v>
      </c>
      <c r="B56" s="814" t="s">
        <v>132</v>
      </c>
      <c r="C56" s="602"/>
      <c r="D56" s="602"/>
      <c r="E56" s="619"/>
      <c r="F56" s="631"/>
      <c r="G56" s="621">
        <f t="shared" ref="G56:G61" si="80">IF(J56="",0,1)</f>
        <v>0</v>
      </c>
      <c r="H56" s="622">
        <f t="shared" ref="H56:H61" si="81">IF(A56+G56=1,0,2)</f>
        <v>2</v>
      </c>
      <c r="I56" s="623"/>
      <c r="J56" s="623"/>
      <c r="K56" s="624">
        <f t="shared" ref="K56:K61" si="82">J56-I56</f>
        <v>0</v>
      </c>
      <c r="L56" s="625"/>
      <c r="M56" s="624">
        <f t="shared" ref="M56:M61" si="83">L56*K56</f>
        <v>0</v>
      </c>
      <c r="N56" s="623"/>
      <c r="O56" s="623"/>
      <c r="P56" s="624">
        <f t="shared" ref="P56:P61" si="84">O56-N56</f>
        <v>0</v>
      </c>
      <c r="Q56" s="625"/>
      <c r="R56" s="624">
        <f t="shared" ref="R56:R61" si="85">Q56*P56</f>
        <v>0</v>
      </c>
      <c r="S56" s="623"/>
      <c r="T56" s="623"/>
      <c r="U56" s="624">
        <f t="shared" ref="U56:U61" si="86">T56-S56</f>
        <v>0</v>
      </c>
      <c r="V56" s="625"/>
      <c r="W56" s="624">
        <f t="shared" ref="W56:W61" si="87">V56*U56</f>
        <v>0</v>
      </c>
      <c r="X56" s="623"/>
      <c r="Y56" s="623"/>
      <c r="Z56" s="624">
        <f t="shared" ref="Z56:Z61" si="88">Y56-X56</f>
        <v>0</v>
      </c>
      <c r="AA56" s="625"/>
      <c r="AB56" s="624">
        <f t="shared" ref="AB56:AB61" si="89">AA56*Z56</f>
        <v>0</v>
      </c>
      <c r="AC56" s="623"/>
      <c r="AD56" s="623"/>
      <c r="AE56" s="624">
        <f t="shared" ref="AE56:AE61" si="90">AD56-AC56</f>
        <v>0</v>
      </c>
      <c r="AF56" s="625"/>
      <c r="AG56" s="624">
        <f t="shared" ref="AG56:AG61" si="91">AF56*AE56</f>
        <v>0</v>
      </c>
      <c r="AH56" s="623"/>
      <c r="AI56" s="623"/>
      <c r="AJ56" s="624">
        <f t="shared" ref="AJ56:AJ61" si="92">AI56-AH56</f>
        <v>0</v>
      </c>
      <c r="AK56" s="625"/>
      <c r="AL56" s="642">
        <f t="shared" ref="AL56:AL61" si="93">AK56*AJ56</f>
        <v>0</v>
      </c>
      <c r="AM56" s="623"/>
      <c r="AN56" s="626"/>
      <c r="AO56" s="624">
        <f t="shared" ref="AO56:AO61" si="94">AN56-AM56</f>
        <v>0</v>
      </c>
      <c r="AP56" s="625"/>
      <c r="AQ56" s="642">
        <f t="shared" ref="AQ56:AQ61" si="95">AP56*AO56</f>
        <v>0</v>
      </c>
      <c r="AR56" s="627"/>
      <c r="AS56" s="628">
        <f>W56+R56+M56+AB56+AL56+AQ56+AG56</f>
        <v>0</v>
      </c>
      <c r="AT56" s="628">
        <f t="shared" ref="AT56:AT61" si="96">AS56*E56</f>
        <v>0</v>
      </c>
      <c r="AU56" s="624">
        <f t="shared" ref="AU56:AU61" si="97">P56+U56+K56+AE56+AJ56+AO56+Z56</f>
        <v>0</v>
      </c>
      <c r="AV56" s="624">
        <f t="shared" ref="AV56:AV61" si="98">AU56*E56</f>
        <v>0</v>
      </c>
      <c r="AY56" s="803"/>
      <c r="AZ56" s="804"/>
      <c r="BC56" s="6"/>
      <c r="BD56" s="61"/>
      <c r="BE56" s="62"/>
      <c r="BF56" s="63"/>
    </row>
    <row r="57" spans="1:58" ht="24" customHeight="1">
      <c r="A57" s="36">
        <f t="shared" si="79"/>
        <v>0</v>
      </c>
      <c r="B57" s="814"/>
      <c r="C57" s="629"/>
      <c r="D57" s="629"/>
      <c r="E57" s="619"/>
      <c r="F57" s="643"/>
      <c r="G57" s="621">
        <f t="shared" si="80"/>
        <v>0</v>
      </c>
      <c r="H57" s="622">
        <f t="shared" si="81"/>
        <v>2</v>
      </c>
      <c r="I57" s="623"/>
      <c r="J57" s="623"/>
      <c r="K57" s="624">
        <f t="shared" si="82"/>
        <v>0</v>
      </c>
      <c r="L57" s="625"/>
      <c r="M57" s="624">
        <f t="shared" si="83"/>
        <v>0</v>
      </c>
      <c r="N57" s="623"/>
      <c r="O57" s="623"/>
      <c r="P57" s="624">
        <f t="shared" si="84"/>
        <v>0</v>
      </c>
      <c r="Q57" s="625"/>
      <c r="R57" s="624">
        <f t="shared" si="85"/>
        <v>0</v>
      </c>
      <c r="S57" s="623"/>
      <c r="T57" s="623"/>
      <c r="U57" s="624">
        <f t="shared" si="86"/>
        <v>0</v>
      </c>
      <c r="V57" s="625"/>
      <c r="W57" s="642">
        <f t="shared" si="87"/>
        <v>0</v>
      </c>
      <c r="X57" s="623"/>
      <c r="Y57" s="623"/>
      <c r="Z57" s="624">
        <f t="shared" si="88"/>
        <v>0</v>
      </c>
      <c r="AA57" s="625"/>
      <c r="AB57" s="642">
        <f t="shared" si="89"/>
        <v>0</v>
      </c>
      <c r="AC57" s="623"/>
      <c r="AD57" s="623"/>
      <c r="AE57" s="624">
        <f t="shared" si="90"/>
        <v>0</v>
      </c>
      <c r="AF57" s="625"/>
      <c r="AG57" s="642">
        <f t="shared" si="91"/>
        <v>0</v>
      </c>
      <c r="AH57" s="623"/>
      <c r="AI57" s="623"/>
      <c r="AJ57" s="624">
        <f t="shared" si="92"/>
        <v>0</v>
      </c>
      <c r="AK57" s="625"/>
      <c r="AL57" s="642">
        <f t="shared" si="93"/>
        <v>0</v>
      </c>
      <c r="AM57" s="623"/>
      <c r="AN57" s="626"/>
      <c r="AO57" s="624">
        <f t="shared" si="94"/>
        <v>0</v>
      </c>
      <c r="AP57" s="625"/>
      <c r="AQ57" s="642">
        <f t="shared" si="95"/>
        <v>0</v>
      </c>
      <c r="AR57" s="627"/>
      <c r="AS57" s="628">
        <f>W57+R57+M57+AB57+AL57+AQ57+AG57</f>
        <v>0</v>
      </c>
      <c r="AT57" s="628">
        <f t="shared" si="96"/>
        <v>0</v>
      </c>
      <c r="AU57" s="624">
        <f t="shared" si="97"/>
        <v>0</v>
      </c>
      <c r="AV57" s="624">
        <f t="shared" si="98"/>
        <v>0</v>
      </c>
      <c r="BC57" s="6"/>
      <c r="BD57" s="6"/>
      <c r="BE57" s="6"/>
    </row>
    <row r="58" spans="1:58" ht="24" customHeight="1">
      <c r="A58" s="36">
        <f t="shared" si="79"/>
        <v>0</v>
      </c>
      <c r="B58" s="814"/>
      <c r="C58" s="629"/>
      <c r="D58" s="629"/>
      <c r="E58" s="619"/>
      <c r="F58" s="631"/>
      <c r="G58" s="621">
        <f t="shared" si="80"/>
        <v>0</v>
      </c>
      <c r="H58" s="622">
        <f t="shared" si="81"/>
        <v>2</v>
      </c>
      <c r="I58" s="623"/>
      <c r="J58" s="623"/>
      <c r="K58" s="624">
        <f t="shared" si="82"/>
        <v>0</v>
      </c>
      <c r="L58" s="625"/>
      <c r="M58" s="624">
        <f t="shared" si="83"/>
        <v>0</v>
      </c>
      <c r="N58" s="623"/>
      <c r="O58" s="623"/>
      <c r="P58" s="624">
        <f t="shared" si="84"/>
        <v>0</v>
      </c>
      <c r="Q58" s="625"/>
      <c r="R58" s="624">
        <f t="shared" si="85"/>
        <v>0</v>
      </c>
      <c r="S58" s="623"/>
      <c r="T58" s="626"/>
      <c r="U58" s="624">
        <f t="shared" si="86"/>
        <v>0</v>
      </c>
      <c r="V58" s="625"/>
      <c r="W58" s="642">
        <f t="shared" si="87"/>
        <v>0</v>
      </c>
      <c r="X58" s="623"/>
      <c r="Y58" s="626"/>
      <c r="Z58" s="624">
        <f t="shared" si="88"/>
        <v>0</v>
      </c>
      <c r="AA58" s="625"/>
      <c r="AB58" s="642">
        <f t="shared" si="89"/>
        <v>0</v>
      </c>
      <c r="AC58" s="623"/>
      <c r="AD58" s="626"/>
      <c r="AE58" s="624">
        <f t="shared" si="90"/>
        <v>0</v>
      </c>
      <c r="AF58" s="625"/>
      <c r="AG58" s="642">
        <f t="shared" si="91"/>
        <v>0</v>
      </c>
      <c r="AH58" s="623"/>
      <c r="AI58" s="626"/>
      <c r="AJ58" s="624">
        <f t="shared" si="92"/>
        <v>0</v>
      </c>
      <c r="AK58" s="625"/>
      <c r="AL58" s="642">
        <f t="shared" si="93"/>
        <v>0</v>
      </c>
      <c r="AM58" s="623"/>
      <c r="AN58" s="626"/>
      <c r="AO58" s="624">
        <f t="shared" si="94"/>
        <v>0</v>
      </c>
      <c r="AP58" s="625"/>
      <c r="AQ58" s="642">
        <f t="shared" si="95"/>
        <v>0</v>
      </c>
      <c r="AR58" s="627"/>
      <c r="AS58" s="628">
        <f>W58+R58+M58+AB58+AL58+AQ58+AG58</f>
        <v>0</v>
      </c>
      <c r="AT58" s="628">
        <f t="shared" si="96"/>
        <v>0</v>
      </c>
      <c r="AU58" s="624">
        <f t="shared" si="97"/>
        <v>0</v>
      </c>
      <c r="AV58" s="624">
        <f t="shared" si="98"/>
        <v>0</v>
      </c>
      <c r="AW58" s="652">
        <f>IF(E62&gt;0,AV62/E62,0)</f>
        <v>0</v>
      </c>
      <c r="BC58" s="6"/>
      <c r="BD58" s="6"/>
      <c r="BE58" s="6"/>
    </row>
    <row r="59" spans="1:58" ht="24" customHeight="1">
      <c r="A59" s="36">
        <f t="shared" si="79"/>
        <v>0</v>
      </c>
      <c r="B59" s="814"/>
      <c r="C59" s="629"/>
      <c r="D59" s="629"/>
      <c r="E59" s="619"/>
      <c r="F59" s="631"/>
      <c r="G59" s="621">
        <f t="shared" si="80"/>
        <v>0</v>
      </c>
      <c r="H59" s="622">
        <f t="shared" si="81"/>
        <v>2</v>
      </c>
      <c r="I59" s="623"/>
      <c r="J59" s="623"/>
      <c r="K59" s="624">
        <f t="shared" si="82"/>
        <v>0</v>
      </c>
      <c r="L59" s="625"/>
      <c r="M59" s="624">
        <f t="shared" si="83"/>
        <v>0</v>
      </c>
      <c r="N59" s="623"/>
      <c r="O59" s="623"/>
      <c r="P59" s="624">
        <f t="shared" si="84"/>
        <v>0</v>
      </c>
      <c r="Q59" s="625"/>
      <c r="R59" s="624">
        <f t="shared" si="85"/>
        <v>0</v>
      </c>
      <c r="S59" s="623"/>
      <c r="T59" s="626"/>
      <c r="U59" s="624">
        <f t="shared" si="86"/>
        <v>0</v>
      </c>
      <c r="V59" s="625"/>
      <c r="W59" s="642">
        <f t="shared" si="87"/>
        <v>0</v>
      </c>
      <c r="X59" s="623"/>
      <c r="Y59" s="626"/>
      <c r="Z59" s="624">
        <f t="shared" si="88"/>
        <v>0</v>
      </c>
      <c r="AA59" s="625"/>
      <c r="AB59" s="642">
        <f t="shared" si="89"/>
        <v>0</v>
      </c>
      <c r="AC59" s="623"/>
      <c r="AD59" s="626"/>
      <c r="AE59" s="624">
        <f t="shared" si="90"/>
        <v>0</v>
      </c>
      <c r="AF59" s="625"/>
      <c r="AG59" s="642">
        <f t="shared" si="91"/>
        <v>0</v>
      </c>
      <c r="AH59" s="623"/>
      <c r="AI59" s="626"/>
      <c r="AJ59" s="624">
        <f t="shared" si="92"/>
        <v>0</v>
      </c>
      <c r="AK59" s="625"/>
      <c r="AL59" s="642">
        <f t="shared" si="93"/>
        <v>0</v>
      </c>
      <c r="AM59" s="623"/>
      <c r="AN59" s="626"/>
      <c r="AO59" s="624">
        <f t="shared" si="94"/>
        <v>0</v>
      </c>
      <c r="AP59" s="625"/>
      <c r="AQ59" s="642">
        <f t="shared" si="95"/>
        <v>0</v>
      </c>
      <c r="AR59" s="627"/>
      <c r="AS59" s="628">
        <f>W59+R59+M59+AB59+AL59+AQ59+AG59</f>
        <v>0</v>
      </c>
      <c r="AT59" s="628">
        <f t="shared" si="96"/>
        <v>0</v>
      </c>
      <c r="AU59" s="624">
        <f t="shared" si="97"/>
        <v>0</v>
      </c>
      <c r="AV59" s="624">
        <f t="shared" si="98"/>
        <v>0</v>
      </c>
      <c r="BC59" s="6"/>
      <c r="BD59" s="6"/>
      <c r="BE59" s="6"/>
    </row>
    <row r="60" spans="1:58" ht="24" customHeight="1">
      <c r="A60" s="36">
        <f t="shared" si="79"/>
        <v>0</v>
      </c>
      <c r="B60" s="814"/>
      <c r="C60" s="629"/>
      <c r="D60" s="629"/>
      <c r="E60" s="619"/>
      <c r="F60" s="631"/>
      <c r="G60" s="621">
        <f t="shared" si="80"/>
        <v>0</v>
      </c>
      <c r="H60" s="622">
        <f t="shared" si="81"/>
        <v>2</v>
      </c>
      <c r="I60" s="623"/>
      <c r="J60" s="623"/>
      <c r="K60" s="624">
        <f t="shared" si="82"/>
        <v>0</v>
      </c>
      <c r="L60" s="625"/>
      <c r="M60" s="624">
        <f t="shared" si="83"/>
        <v>0</v>
      </c>
      <c r="N60" s="623"/>
      <c r="O60" s="623"/>
      <c r="P60" s="624">
        <f t="shared" si="84"/>
        <v>0</v>
      </c>
      <c r="Q60" s="625"/>
      <c r="R60" s="624">
        <f t="shared" si="85"/>
        <v>0</v>
      </c>
      <c r="S60" s="623"/>
      <c r="T60" s="626"/>
      <c r="U60" s="624">
        <f t="shared" si="86"/>
        <v>0</v>
      </c>
      <c r="V60" s="625"/>
      <c r="W60" s="642">
        <f t="shared" si="87"/>
        <v>0</v>
      </c>
      <c r="X60" s="623"/>
      <c r="Y60" s="626"/>
      <c r="Z60" s="624">
        <f t="shared" si="88"/>
        <v>0</v>
      </c>
      <c r="AA60" s="625"/>
      <c r="AB60" s="642">
        <f t="shared" si="89"/>
        <v>0</v>
      </c>
      <c r="AC60" s="623"/>
      <c r="AD60" s="626"/>
      <c r="AE60" s="624">
        <f t="shared" si="90"/>
        <v>0</v>
      </c>
      <c r="AF60" s="625"/>
      <c r="AG60" s="642">
        <f t="shared" si="91"/>
        <v>0</v>
      </c>
      <c r="AH60" s="623"/>
      <c r="AI60" s="626"/>
      <c r="AJ60" s="624">
        <f t="shared" si="92"/>
        <v>0</v>
      </c>
      <c r="AK60" s="625"/>
      <c r="AL60" s="642">
        <f t="shared" si="93"/>
        <v>0</v>
      </c>
      <c r="AM60" s="623"/>
      <c r="AN60" s="626"/>
      <c r="AO60" s="624">
        <f t="shared" si="94"/>
        <v>0</v>
      </c>
      <c r="AP60" s="625"/>
      <c r="AQ60" s="642">
        <f t="shared" si="95"/>
        <v>0</v>
      </c>
      <c r="AR60" s="627"/>
      <c r="AS60" s="628">
        <f>W60+R60+M60+AB60+AL60+AQ60+AG60</f>
        <v>0</v>
      </c>
      <c r="AT60" s="628">
        <f t="shared" si="96"/>
        <v>0</v>
      </c>
      <c r="AU60" s="624">
        <f t="shared" si="97"/>
        <v>0</v>
      </c>
      <c r="AV60" s="624">
        <f t="shared" si="98"/>
        <v>0</v>
      </c>
      <c r="BC60" s="6"/>
      <c r="BD60" s="6"/>
      <c r="BE60" s="6"/>
    </row>
    <row r="61" spans="1:58" ht="23.25" customHeight="1">
      <c r="A61" s="36">
        <f t="shared" si="79"/>
        <v>0</v>
      </c>
      <c r="B61" s="814"/>
      <c r="C61" s="629"/>
      <c r="D61" s="629"/>
      <c r="E61" s="619"/>
      <c r="F61" s="631"/>
      <c r="G61" s="621">
        <f t="shared" si="80"/>
        <v>0</v>
      </c>
      <c r="H61" s="622">
        <f t="shared" si="81"/>
        <v>2</v>
      </c>
      <c r="I61" s="623"/>
      <c r="J61" s="623"/>
      <c r="K61" s="624">
        <f t="shared" si="82"/>
        <v>0</v>
      </c>
      <c r="L61" s="625"/>
      <c r="M61" s="624">
        <f t="shared" si="83"/>
        <v>0</v>
      </c>
      <c r="N61" s="623"/>
      <c r="O61" s="623"/>
      <c r="P61" s="624">
        <f t="shared" si="84"/>
        <v>0</v>
      </c>
      <c r="Q61" s="625"/>
      <c r="R61" s="624">
        <f t="shared" si="85"/>
        <v>0</v>
      </c>
      <c r="S61" s="623"/>
      <c r="T61" s="623"/>
      <c r="U61" s="624">
        <f t="shared" si="86"/>
        <v>0</v>
      </c>
      <c r="V61" s="625"/>
      <c r="W61" s="642">
        <f t="shared" si="87"/>
        <v>0</v>
      </c>
      <c r="X61" s="623"/>
      <c r="Y61" s="623"/>
      <c r="Z61" s="624">
        <f t="shared" si="88"/>
        <v>0</v>
      </c>
      <c r="AA61" s="625"/>
      <c r="AB61" s="642">
        <f t="shared" si="89"/>
        <v>0</v>
      </c>
      <c r="AC61" s="623"/>
      <c r="AD61" s="623"/>
      <c r="AE61" s="624">
        <f t="shared" si="90"/>
        <v>0</v>
      </c>
      <c r="AF61" s="625"/>
      <c r="AG61" s="642">
        <f t="shared" si="91"/>
        <v>0</v>
      </c>
      <c r="AH61" s="623"/>
      <c r="AI61" s="623"/>
      <c r="AJ61" s="624">
        <f t="shared" si="92"/>
        <v>0</v>
      </c>
      <c r="AK61" s="625"/>
      <c r="AL61" s="642">
        <f t="shared" si="93"/>
        <v>0</v>
      </c>
      <c r="AM61" s="633"/>
      <c r="AN61" s="623"/>
      <c r="AO61" s="624">
        <f t="shared" si="94"/>
        <v>0</v>
      </c>
      <c r="AP61" s="625"/>
      <c r="AQ61" s="642">
        <f t="shared" si="95"/>
        <v>0</v>
      </c>
      <c r="AR61" s="627"/>
      <c r="AS61" s="628">
        <f>W61+R61+M61+AB61+AL61+AQ61</f>
        <v>0</v>
      </c>
      <c r="AT61" s="628">
        <f t="shared" si="96"/>
        <v>0</v>
      </c>
      <c r="AU61" s="624">
        <f t="shared" si="97"/>
        <v>0</v>
      </c>
      <c r="AV61" s="624">
        <f t="shared" si="98"/>
        <v>0</v>
      </c>
      <c r="BC61" s="6"/>
      <c r="BD61" s="6"/>
      <c r="BE61" s="6"/>
    </row>
    <row r="62" spans="1:58" ht="25.5" customHeight="1">
      <c r="A62" s="36"/>
      <c r="B62" s="814"/>
      <c r="C62" s="635">
        <f>COUNTA(C56:C61)</f>
        <v>0</v>
      </c>
      <c r="D62" s="635"/>
      <c r="E62" s="613">
        <f>SUM(E56:E61)</f>
        <v>0</v>
      </c>
      <c r="F62" s="631"/>
      <c r="G62" s="621"/>
      <c r="H62" s="622"/>
      <c r="I62" s="819" t="s">
        <v>32</v>
      </c>
      <c r="J62" s="819"/>
      <c r="K62" s="819"/>
      <c r="L62" s="819"/>
      <c r="M62" s="640">
        <f>SUM(M56:M61)</f>
        <v>0</v>
      </c>
      <c r="N62" s="819" t="s">
        <v>32</v>
      </c>
      <c r="O62" s="819"/>
      <c r="P62" s="819"/>
      <c r="Q62" s="819"/>
      <c r="R62" s="640">
        <f>SUM(R56:R61)</f>
        <v>0</v>
      </c>
      <c r="S62" s="819" t="s">
        <v>32</v>
      </c>
      <c r="T62" s="819"/>
      <c r="U62" s="819"/>
      <c r="V62" s="819"/>
      <c r="W62" s="637">
        <f>SUM(W56:W61)</f>
        <v>0</v>
      </c>
      <c r="X62" s="819" t="s">
        <v>32</v>
      </c>
      <c r="Y62" s="819"/>
      <c r="Z62" s="819"/>
      <c r="AA62" s="819"/>
      <c r="AB62" s="637">
        <f>SUM(AB56:AB61)</f>
        <v>0</v>
      </c>
      <c r="AC62" s="819" t="s">
        <v>32</v>
      </c>
      <c r="AD62" s="819"/>
      <c r="AE62" s="819"/>
      <c r="AF62" s="819"/>
      <c r="AG62" s="637">
        <f>SUM(AG56:AG61)</f>
        <v>0</v>
      </c>
      <c r="AH62" s="819" t="s">
        <v>32</v>
      </c>
      <c r="AI62" s="819"/>
      <c r="AJ62" s="819"/>
      <c r="AK62" s="819"/>
      <c r="AL62" s="637">
        <f>SUM(AL56:AL61)</f>
        <v>0</v>
      </c>
      <c r="AM62" s="819" t="s">
        <v>32</v>
      </c>
      <c r="AN62" s="819"/>
      <c r="AO62" s="819"/>
      <c r="AP62" s="819"/>
      <c r="AQ62" s="637">
        <f>SUM(AQ56:AQ61)</f>
        <v>0</v>
      </c>
      <c r="AR62" s="641"/>
      <c r="AS62" s="639">
        <f>SUM(AS56:AS61)</f>
        <v>0</v>
      </c>
      <c r="AT62" s="639">
        <f>SUM(AT56:AT61)</f>
        <v>0</v>
      </c>
      <c r="AU62" s="640">
        <f>SUM(AU56:AU61)</f>
        <v>0</v>
      </c>
      <c r="AV62" s="640">
        <f>SUM(AV56:AV61)</f>
        <v>0</v>
      </c>
      <c r="AZ62" s="52"/>
      <c r="BC62" s="6"/>
      <c r="BD62" s="6"/>
      <c r="BE62" s="50"/>
    </row>
    <row r="63" spans="1:58" ht="16.5" thickBot="1">
      <c r="A63" s="36"/>
      <c r="B63" s="37"/>
      <c r="G63" s="45"/>
      <c r="H63" s="46"/>
      <c r="I63" s="821"/>
      <c r="J63" s="822"/>
      <c r="K63" s="53"/>
      <c r="N63" s="821"/>
      <c r="O63" s="822"/>
      <c r="P63" s="53"/>
      <c r="S63" s="821"/>
      <c r="T63" s="822"/>
      <c r="U63" s="53"/>
      <c r="X63" s="821"/>
      <c r="Y63" s="822"/>
      <c r="Z63" s="53"/>
      <c r="AC63" s="821"/>
      <c r="AD63" s="822"/>
      <c r="AE63" s="53"/>
      <c r="AH63" s="821"/>
      <c r="AI63" s="822"/>
      <c r="AJ63" s="53"/>
      <c r="AM63" s="821"/>
      <c r="AN63" s="822"/>
      <c r="AO63" s="53"/>
      <c r="AR63" s="54"/>
      <c r="BC63" s="6"/>
      <c r="BD63" s="6"/>
      <c r="BE63" s="64"/>
    </row>
    <row r="64" spans="1:58" ht="78.75">
      <c r="A64" s="36"/>
      <c r="B64" s="37"/>
      <c r="C64" s="815" t="s">
        <v>230</v>
      </c>
      <c r="D64" s="816"/>
      <c r="E64" s="11" t="s">
        <v>131</v>
      </c>
      <c r="F64" s="48"/>
      <c r="G64" s="45"/>
      <c r="H64" s="46"/>
      <c r="I64" s="22" t="s">
        <v>41</v>
      </c>
      <c r="J64" s="23" t="s">
        <v>42</v>
      </c>
      <c r="K64" s="24" t="s">
        <v>127</v>
      </c>
      <c r="L64" s="25" t="s">
        <v>46</v>
      </c>
      <c r="M64" s="24" t="s">
        <v>47</v>
      </c>
      <c r="N64" s="22" t="s">
        <v>41</v>
      </c>
      <c r="O64" s="23" t="s">
        <v>42</v>
      </c>
      <c r="P64" s="24" t="s">
        <v>127</v>
      </c>
      <c r="Q64" s="25" t="s">
        <v>46</v>
      </c>
      <c r="R64" s="24" t="s">
        <v>47</v>
      </c>
      <c r="S64" s="22" t="s">
        <v>41</v>
      </c>
      <c r="T64" s="23" t="s">
        <v>42</v>
      </c>
      <c r="U64" s="24" t="s">
        <v>127</v>
      </c>
      <c r="V64" s="25" t="s">
        <v>46</v>
      </c>
      <c r="W64" s="24" t="s">
        <v>47</v>
      </c>
      <c r="X64" s="22" t="s">
        <v>41</v>
      </c>
      <c r="Y64" s="23" t="s">
        <v>42</v>
      </c>
      <c r="Z64" s="24" t="s">
        <v>127</v>
      </c>
      <c r="AA64" s="25" t="s">
        <v>46</v>
      </c>
      <c r="AB64" s="24" t="s">
        <v>47</v>
      </c>
      <c r="AC64" s="22" t="s">
        <v>41</v>
      </c>
      <c r="AD64" s="23" t="s">
        <v>42</v>
      </c>
      <c r="AE64" s="24" t="s">
        <v>127</v>
      </c>
      <c r="AF64" s="25" t="s">
        <v>46</v>
      </c>
      <c r="AG64" s="24" t="s">
        <v>47</v>
      </c>
      <c r="AH64" s="22" t="s">
        <v>41</v>
      </c>
      <c r="AI64" s="23" t="s">
        <v>42</v>
      </c>
      <c r="AJ64" s="24" t="s">
        <v>127</v>
      </c>
      <c r="AK64" s="25" t="s">
        <v>46</v>
      </c>
      <c r="AL64" s="24" t="s">
        <v>47</v>
      </c>
      <c r="AM64" s="22" t="s">
        <v>41</v>
      </c>
      <c r="AN64" s="23" t="s">
        <v>42</v>
      </c>
      <c r="AO64" s="24" t="s">
        <v>127</v>
      </c>
      <c r="AP64" s="25" t="s">
        <v>46</v>
      </c>
      <c r="AQ64" s="24" t="s">
        <v>47</v>
      </c>
      <c r="AR64" s="55"/>
      <c r="AS64" s="26" t="s">
        <v>71</v>
      </c>
      <c r="AT64" s="26" t="s">
        <v>128</v>
      </c>
      <c r="AU64" s="27" t="s">
        <v>129</v>
      </c>
      <c r="AV64" s="27" t="s">
        <v>130</v>
      </c>
      <c r="AY64" s="801">
        <f>AT71</f>
        <v>0</v>
      </c>
      <c r="AZ64" s="802"/>
      <c r="BC64" s="6"/>
      <c r="BD64" s="6"/>
      <c r="BE64" s="6"/>
    </row>
    <row r="65" spans="1:57" ht="24.75" customHeight="1" thickBot="1">
      <c r="A65" s="36">
        <f t="shared" ref="A65:A70" si="99">IF(D65="",0,1)</f>
        <v>0</v>
      </c>
      <c r="B65" s="814" t="s">
        <v>132</v>
      </c>
      <c r="C65" s="602"/>
      <c r="D65" s="602"/>
      <c r="E65" s="603"/>
      <c r="F65" s="645"/>
      <c r="G65" s="605">
        <f t="shared" ref="G65:G70" si="100">IF(J65="",0,1)</f>
        <v>0</v>
      </c>
      <c r="H65" s="606">
        <f t="shared" ref="H65:H70" si="101">IF(A65+G65=1,0,2)</f>
        <v>2</v>
      </c>
      <c r="I65" s="607"/>
      <c r="J65" s="607"/>
      <c r="K65" s="608">
        <f t="shared" ref="K65:K70" si="102">J65-I65</f>
        <v>0</v>
      </c>
      <c r="L65" s="603"/>
      <c r="M65" s="608">
        <f t="shared" ref="M65:M70" si="103">L65*K65</f>
        <v>0</v>
      </c>
      <c r="N65" s="607"/>
      <c r="O65" s="607"/>
      <c r="P65" s="608">
        <f>O65-N65</f>
        <v>0</v>
      </c>
      <c r="Q65" s="603"/>
      <c r="R65" s="608">
        <f t="shared" ref="R65:R70" si="104">Q65*P65</f>
        <v>0</v>
      </c>
      <c r="S65" s="607"/>
      <c r="T65" s="646"/>
      <c r="U65" s="608">
        <f>T65-S65</f>
        <v>0</v>
      </c>
      <c r="V65" s="603"/>
      <c r="W65" s="647">
        <f t="shared" ref="W65:W70" si="105">V65*U65</f>
        <v>0</v>
      </c>
      <c r="X65" s="607"/>
      <c r="Y65" s="646"/>
      <c r="Z65" s="608">
        <f>Y65-X65</f>
        <v>0</v>
      </c>
      <c r="AA65" s="603"/>
      <c r="AB65" s="647">
        <f t="shared" ref="AB65:AB70" si="106">AA65*Z65</f>
        <v>0</v>
      </c>
      <c r="AC65" s="607"/>
      <c r="AD65" s="646"/>
      <c r="AE65" s="608">
        <f>AD65-AC65</f>
        <v>0</v>
      </c>
      <c r="AF65" s="603"/>
      <c r="AG65" s="647">
        <f t="shared" ref="AG65:AG70" si="107">AF65*AE65</f>
        <v>0</v>
      </c>
      <c r="AH65" s="607"/>
      <c r="AI65" s="646"/>
      <c r="AJ65" s="608">
        <f>AI65-AH65</f>
        <v>0</v>
      </c>
      <c r="AK65" s="603"/>
      <c r="AL65" s="647">
        <f t="shared" ref="AL65:AL70" si="108">AK65*AJ65</f>
        <v>0</v>
      </c>
      <c r="AM65" s="607"/>
      <c r="AN65" s="646"/>
      <c r="AO65" s="608">
        <f>AN65-AM65</f>
        <v>0</v>
      </c>
      <c r="AP65" s="603"/>
      <c r="AQ65" s="647">
        <f t="shared" ref="AQ65:AQ70" si="109">AP65*AO65</f>
        <v>0</v>
      </c>
      <c r="AR65" s="609"/>
      <c r="AS65" s="610">
        <f>W65+R65+M65+AB65+AL65+AQ65+AG65</f>
        <v>0</v>
      </c>
      <c r="AT65" s="610">
        <f t="shared" ref="AT65:AT70" si="110">AS65*E65</f>
        <v>0</v>
      </c>
      <c r="AU65" s="608">
        <f t="shared" ref="AU65:AU70" si="111">P65+U65+K65+AE65+AJ65+AO65+Z65</f>
        <v>0</v>
      </c>
      <c r="AV65" s="608">
        <f t="shared" ref="AV65:AV70" si="112">AU65*E65</f>
        <v>0</v>
      </c>
      <c r="AY65" s="803"/>
      <c r="AZ65" s="804"/>
      <c r="BC65" s="6"/>
      <c r="BD65" s="6"/>
      <c r="BE65" s="6"/>
    </row>
    <row r="66" spans="1:57" ht="24" customHeight="1">
      <c r="A66" s="36">
        <f t="shared" si="99"/>
        <v>0</v>
      </c>
      <c r="B66" s="814"/>
      <c r="C66" s="602"/>
      <c r="D66" s="602"/>
      <c r="E66" s="603"/>
      <c r="F66" s="648"/>
      <c r="G66" s="605">
        <f t="shared" si="100"/>
        <v>0</v>
      </c>
      <c r="H66" s="606">
        <f t="shared" si="101"/>
        <v>2</v>
      </c>
      <c r="I66" s="607"/>
      <c r="J66" s="607"/>
      <c r="K66" s="608">
        <f t="shared" si="102"/>
        <v>0</v>
      </c>
      <c r="L66" s="603"/>
      <c r="M66" s="608">
        <f t="shared" si="103"/>
        <v>0</v>
      </c>
      <c r="N66" s="607"/>
      <c r="O66" s="607"/>
      <c r="P66" s="608">
        <f>O66-N66</f>
        <v>0</v>
      </c>
      <c r="Q66" s="603"/>
      <c r="R66" s="608">
        <f t="shared" si="104"/>
        <v>0</v>
      </c>
      <c r="S66" s="607"/>
      <c r="T66" s="646"/>
      <c r="U66" s="608">
        <f>T66-S66</f>
        <v>0</v>
      </c>
      <c r="V66" s="603"/>
      <c r="W66" s="647">
        <f t="shared" si="105"/>
        <v>0</v>
      </c>
      <c r="X66" s="607"/>
      <c r="Y66" s="646"/>
      <c r="Z66" s="608">
        <f>Y66-X66</f>
        <v>0</v>
      </c>
      <c r="AA66" s="603"/>
      <c r="AB66" s="647">
        <f t="shared" si="106"/>
        <v>0</v>
      </c>
      <c r="AC66" s="607"/>
      <c r="AD66" s="646"/>
      <c r="AE66" s="608">
        <f>AD66-AC66</f>
        <v>0</v>
      </c>
      <c r="AF66" s="603"/>
      <c r="AG66" s="647">
        <f t="shared" si="107"/>
        <v>0</v>
      </c>
      <c r="AH66" s="607"/>
      <c r="AI66" s="646"/>
      <c r="AJ66" s="608">
        <f>AI66-AH66</f>
        <v>0</v>
      </c>
      <c r="AK66" s="603"/>
      <c r="AL66" s="647">
        <f t="shared" si="108"/>
        <v>0</v>
      </c>
      <c r="AM66" s="607"/>
      <c r="AN66" s="646"/>
      <c r="AO66" s="608">
        <f>AN66-AM66</f>
        <v>0</v>
      </c>
      <c r="AP66" s="603"/>
      <c r="AQ66" s="647">
        <f t="shared" si="109"/>
        <v>0</v>
      </c>
      <c r="AR66" s="609"/>
      <c r="AS66" s="610">
        <f>W66+R66+M66+AB66+AL66+AQ66+AG66</f>
        <v>0</v>
      </c>
      <c r="AT66" s="610">
        <f t="shared" si="110"/>
        <v>0</v>
      </c>
      <c r="AU66" s="608">
        <f t="shared" si="111"/>
        <v>0</v>
      </c>
      <c r="AV66" s="608">
        <f t="shared" si="112"/>
        <v>0</v>
      </c>
      <c r="BC66" s="6"/>
      <c r="BD66" s="6"/>
      <c r="BE66" s="6"/>
    </row>
    <row r="67" spans="1:57" ht="24" customHeight="1">
      <c r="A67" s="36">
        <f t="shared" si="99"/>
        <v>0</v>
      </c>
      <c r="B67" s="814"/>
      <c r="C67" s="602"/>
      <c r="D67" s="602"/>
      <c r="E67" s="603"/>
      <c r="F67" s="645"/>
      <c r="G67" s="605">
        <f t="shared" si="100"/>
        <v>0</v>
      </c>
      <c r="H67" s="606">
        <f t="shared" si="101"/>
        <v>2</v>
      </c>
      <c r="I67" s="607"/>
      <c r="J67" s="607"/>
      <c r="K67" s="608">
        <v>0</v>
      </c>
      <c r="L67" s="603"/>
      <c r="M67" s="608">
        <f t="shared" si="103"/>
        <v>0</v>
      </c>
      <c r="N67" s="607"/>
      <c r="O67" s="607"/>
      <c r="P67" s="608">
        <v>0</v>
      </c>
      <c r="Q67" s="603"/>
      <c r="R67" s="608">
        <f t="shared" si="104"/>
        <v>0</v>
      </c>
      <c r="S67" s="607"/>
      <c r="T67" s="646"/>
      <c r="U67" s="608">
        <v>0</v>
      </c>
      <c r="V67" s="603"/>
      <c r="W67" s="647">
        <f t="shared" si="105"/>
        <v>0</v>
      </c>
      <c r="X67" s="607"/>
      <c r="Y67" s="646"/>
      <c r="Z67" s="608">
        <v>0</v>
      </c>
      <c r="AA67" s="603"/>
      <c r="AB67" s="647">
        <f t="shared" si="106"/>
        <v>0</v>
      </c>
      <c r="AC67" s="607"/>
      <c r="AD67" s="646"/>
      <c r="AE67" s="608">
        <v>0</v>
      </c>
      <c r="AF67" s="603"/>
      <c r="AG67" s="647">
        <f t="shared" si="107"/>
        <v>0</v>
      </c>
      <c r="AH67" s="607"/>
      <c r="AI67" s="646"/>
      <c r="AJ67" s="608">
        <v>0</v>
      </c>
      <c r="AK67" s="603"/>
      <c r="AL67" s="647">
        <f t="shared" si="108"/>
        <v>0</v>
      </c>
      <c r="AM67" s="607"/>
      <c r="AN67" s="646"/>
      <c r="AO67" s="608">
        <v>0</v>
      </c>
      <c r="AP67" s="603"/>
      <c r="AQ67" s="647">
        <f t="shared" si="109"/>
        <v>0</v>
      </c>
      <c r="AR67" s="609"/>
      <c r="AS67" s="610">
        <f>W67+R67+M67+AB67+AL67+AQ67+AG67</f>
        <v>0</v>
      </c>
      <c r="AT67" s="610">
        <f t="shared" si="110"/>
        <v>0</v>
      </c>
      <c r="AU67" s="608">
        <f t="shared" si="111"/>
        <v>0</v>
      </c>
      <c r="AV67" s="608">
        <f t="shared" si="112"/>
        <v>0</v>
      </c>
      <c r="AW67" s="652">
        <f>IF(E71&gt;0,AV71/E71,0)</f>
        <v>0</v>
      </c>
      <c r="BC67" s="6"/>
      <c r="BD67" s="6"/>
      <c r="BE67" s="6"/>
    </row>
    <row r="68" spans="1:57" ht="24" customHeight="1">
      <c r="A68" s="36">
        <f t="shared" si="99"/>
        <v>0</v>
      </c>
      <c r="B68" s="814"/>
      <c r="C68" s="602"/>
      <c r="D68" s="602"/>
      <c r="E68" s="603"/>
      <c r="F68" s="645"/>
      <c r="G68" s="605">
        <f t="shared" si="100"/>
        <v>0</v>
      </c>
      <c r="H68" s="606">
        <f t="shared" si="101"/>
        <v>2</v>
      </c>
      <c r="I68" s="607"/>
      <c r="J68" s="607"/>
      <c r="K68" s="608">
        <f t="shared" si="102"/>
        <v>0</v>
      </c>
      <c r="L68" s="603"/>
      <c r="M68" s="608">
        <f t="shared" si="103"/>
        <v>0</v>
      </c>
      <c r="N68" s="607"/>
      <c r="O68" s="607"/>
      <c r="P68" s="608">
        <f>O68-N68</f>
        <v>0</v>
      </c>
      <c r="Q68" s="603"/>
      <c r="R68" s="608">
        <f t="shared" si="104"/>
        <v>0</v>
      </c>
      <c r="S68" s="607"/>
      <c r="T68" s="646"/>
      <c r="U68" s="608">
        <f>T68-S68</f>
        <v>0</v>
      </c>
      <c r="V68" s="603"/>
      <c r="W68" s="647">
        <f t="shared" si="105"/>
        <v>0</v>
      </c>
      <c r="X68" s="607"/>
      <c r="Y68" s="646"/>
      <c r="Z68" s="608">
        <f>Y68-X68</f>
        <v>0</v>
      </c>
      <c r="AA68" s="603"/>
      <c r="AB68" s="647">
        <f t="shared" si="106"/>
        <v>0</v>
      </c>
      <c r="AC68" s="607"/>
      <c r="AD68" s="646"/>
      <c r="AE68" s="608">
        <f>AD68-AC68</f>
        <v>0</v>
      </c>
      <c r="AF68" s="603"/>
      <c r="AG68" s="647">
        <f t="shared" si="107"/>
        <v>0</v>
      </c>
      <c r="AH68" s="607"/>
      <c r="AI68" s="646"/>
      <c r="AJ68" s="608">
        <f>AI68-AH68</f>
        <v>0</v>
      </c>
      <c r="AK68" s="603"/>
      <c r="AL68" s="647">
        <f t="shared" si="108"/>
        <v>0</v>
      </c>
      <c r="AM68" s="607"/>
      <c r="AN68" s="646"/>
      <c r="AO68" s="608">
        <f>AN68-AM68</f>
        <v>0</v>
      </c>
      <c r="AP68" s="603"/>
      <c r="AQ68" s="647">
        <f t="shared" si="109"/>
        <v>0</v>
      </c>
      <c r="AR68" s="609"/>
      <c r="AS68" s="610">
        <f>W68+R68+M68+AB68+AL68+AQ68+AG68</f>
        <v>0</v>
      </c>
      <c r="AT68" s="610">
        <f t="shared" si="110"/>
        <v>0</v>
      </c>
      <c r="AU68" s="608">
        <f t="shared" si="111"/>
        <v>0</v>
      </c>
      <c r="AV68" s="608">
        <f t="shared" si="112"/>
        <v>0</v>
      </c>
      <c r="BC68" s="6"/>
      <c r="BD68" s="6"/>
      <c r="BE68" s="6"/>
    </row>
    <row r="69" spans="1:57" ht="24" customHeight="1">
      <c r="A69" s="36">
        <f t="shared" si="99"/>
        <v>0</v>
      </c>
      <c r="B69" s="814"/>
      <c r="C69" s="602"/>
      <c r="D69" s="602"/>
      <c r="E69" s="603"/>
      <c r="F69" s="645"/>
      <c r="G69" s="605">
        <f t="shared" si="100"/>
        <v>0</v>
      </c>
      <c r="H69" s="606">
        <f t="shared" si="101"/>
        <v>2</v>
      </c>
      <c r="I69" s="607"/>
      <c r="J69" s="607"/>
      <c r="K69" s="608">
        <f t="shared" si="102"/>
        <v>0</v>
      </c>
      <c r="L69" s="603"/>
      <c r="M69" s="608">
        <f t="shared" si="103"/>
        <v>0</v>
      </c>
      <c r="N69" s="607"/>
      <c r="O69" s="607"/>
      <c r="P69" s="608">
        <f>O69-N69</f>
        <v>0</v>
      </c>
      <c r="Q69" s="603"/>
      <c r="R69" s="608">
        <f t="shared" si="104"/>
        <v>0</v>
      </c>
      <c r="S69" s="607"/>
      <c r="T69" s="646"/>
      <c r="U69" s="608">
        <f>T69-S69</f>
        <v>0</v>
      </c>
      <c r="V69" s="603"/>
      <c r="W69" s="647">
        <f t="shared" si="105"/>
        <v>0</v>
      </c>
      <c r="X69" s="607"/>
      <c r="Y69" s="646"/>
      <c r="Z69" s="608">
        <f>Y69-X69</f>
        <v>0</v>
      </c>
      <c r="AA69" s="603"/>
      <c r="AB69" s="647">
        <f t="shared" si="106"/>
        <v>0</v>
      </c>
      <c r="AC69" s="607"/>
      <c r="AD69" s="646"/>
      <c r="AE69" s="608">
        <f>AD69-AC69</f>
        <v>0</v>
      </c>
      <c r="AF69" s="603"/>
      <c r="AG69" s="647">
        <f t="shared" si="107"/>
        <v>0</v>
      </c>
      <c r="AH69" s="607"/>
      <c r="AI69" s="646"/>
      <c r="AJ69" s="608">
        <f>AI69-AH69</f>
        <v>0</v>
      </c>
      <c r="AK69" s="603"/>
      <c r="AL69" s="647">
        <f t="shared" si="108"/>
        <v>0</v>
      </c>
      <c r="AM69" s="607"/>
      <c r="AN69" s="646"/>
      <c r="AO69" s="608">
        <f>AN69-AM69</f>
        <v>0</v>
      </c>
      <c r="AP69" s="603"/>
      <c r="AQ69" s="647">
        <f t="shared" si="109"/>
        <v>0</v>
      </c>
      <c r="AR69" s="609"/>
      <c r="AS69" s="610">
        <f>W69+R69+M69+AB69+AL69+AQ69+AG69</f>
        <v>0</v>
      </c>
      <c r="AT69" s="610">
        <f t="shared" si="110"/>
        <v>0</v>
      </c>
      <c r="AU69" s="608">
        <f t="shared" si="111"/>
        <v>0</v>
      </c>
      <c r="AV69" s="608">
        <f t="shared" si="112"/>
        <v>0</v>
      </c>
      <c r="BC69" s="6"/>
      <c r="BD69" s="6"/>
      <c r="BE69" s="6"/>
    </row>
    <row r="70" spans="1:57" ht="24" customHeight="1">
      <c r="A70" s="36">
        <f t="shared" si="99"/>
        <v>0</v>
      </c>
      <c r="B70" s="814"/>
      <c r="C70" s="602"/>
      <c r="D70" s="602"/>
      <c r="E70" s="603"/>
      <c r="F70" s="645"/>
      <c r="G70" s="605">
        <f t="shared" si="100"/>
        <v>0</v>
      </c>
      <c r="H70" s="606">
        <f t="shared" si="101"/>
        <v>2</v>
      </c>
      <c r="I70" s="607"/>
      <c r="J70" s="607"/>
      <c r="K70" s="608">
        <f t="shared" si="102"/>
        <v>0</v>
      </c>
      <c r="L70" s="603"/>
      <c r="M70" s="608">
        <f t="shared" si="103"/>
        <v>0</v>
      </c>
      <c r="N70" s="607"/>
      <c r="O70" s="607"/>
      <c r="P70" s="608">
        <f>O70-N70</f>
        <v>0</v>
      </c>
      <c r="Q70" s="603"/>
      <c r="R70" s="608">
        <f t="shared" si="104"/>
        <v>0</v>
      </c>
      <c r="S70" s="649"/>
      <c r="T70" s="646"/>
      <c r="U70" s="608">
        <f>T70-S70</f>
        <v>0</v>
      </c>
      <c r="V70" s="603"/>
      <c r="W70" s="647">
        <f t="shared" si="105"/>
        <v>0</v>
      </c>
      <c r="X70" s="649"/>
      <c r="Y70" s="646"/>
      <c r="Z70" s="608">
        <f>Y70-X70</f>
        <v>0</v>
      </c>
      <c r="AA70" s="603"/>
      <c r="AB70" s="647">
        <f t="shared" si="106"/>
        <v>0</v>
      </c>
      <c r="AC70" s="649"/>
      <c r="AD70" s="646"/>
      <c r="AE70" s="608">
        <f>AD70-AC70</f>
        <v>0</v>
      </c>
      <c r="AF70" s="603"/>
      <c r="AG70" s="647">
        <f t="shared" si="107"/>
        <v>0</v>
      </c>
      <c r="AH70" s="649"/>
      <c r="AI70" s="646"/>
      <c r="AJ70" s="608">
        <f>AI70-AH70</f>
        <v>0</v>
      </c>
      <c r="AK70" s="603"/>
      <c r="AL70" s="647">
        <f t="shared" si="108"/>
        <v>0</v>
      </c>
      <c r="AM70" s="649"/>
      <c r="AN70" s="646"/>
      <c r="AO70" s="608">
        <f>AN70-AM70</f>
        <v>0</v>
      </c>
      <c r="AP70" s="603"/>
      <c r="AQ70" s="647">
        <f t="shared" si="109"/>
        <v>0</v>
      </c>
      <c r="AR70" s="609"/>
      <c r="AS70" s="610">
        <f>W70+R70+M70+AB70+AL70+AQ70</f>
        <v>0</v>
      </c>
      <c r="AT70" s="610">
        <f t="shared" si="110"/>
        <v>0</v>
      </c>
      <c r="AU70" s="608">
        <f t="shared" si="111"/>
        <v>0</v>
      </c>
      <c r="AV70" s="608">
        <f t="shared" si="112"/>
        <v>0</v>
      </c>
      <c r="BC70" s="6"/>
      <c r="BD70" s="6"/>
      <c r="BE70" s="6"/>
    </row>
    <row r="71" spans="1:57" ht="27" customHeight="1">
      <c r="A71" s="28"/>
      <c r="B71" s="814"/>
      <c r="C71" s="612">
        <f>COUNTA(C65:C70)</f>
        <v>0</v>
      </c>
      <c r="D71" s="650"/>
      <c r="E71" s="613">
        <f>SUM(E65:E70)</f>
        <v>0</v>
      </c>
      <c r="F71" s="645"/>
      <c r="G71" s="605"/>
      <c r="H71" s="606"/>
      <c r="I71" s="807" t="s">
        <v>32</v>
      </c>
      <c r="J71" s="808"/>
      <c r="K71" s="808"/>
      <c r="L71" s="809"/>
      <c r="M71" s="615">
        <f>SUM(M65:M70)</f>
        <v>0</v>
      </c>
      <c r="N71" s="807" t="s">
        <v>32</v>
      </c>
      <c r="O71" s="808"/>
      <c r="P71" s="808"/>
      <c r="Q71" s="809"/>
      <c r="R71" s="615">
        <f>SUM(R65:R70)</f>
        <v>0</v>
      </c>
      <c r="S71" s="807" t="s">
        <v>32</v>
      </c>
      <c r="T71" s="808"/>
      <c r="U71" s="808"/>
      <c r="V71" s="809"/>
      <c r="W71" s="616">
        <f>SUM(W65:W70)</f>
        <v>0</v>
      </c>
      <c r="X71" s="807" t="s">
        <v>32</v>
      </c>
      <c r="Y71" s="808"/>
      <c r="Z71" s="808"/>
      <c r="AA71" s="809"/>
      <c r="AB71" s="616">
        <f>SUM(AB65:AB70)</f>
        <v>0</v>
      </c>
      <c r="AC71" s="807" t="s">
        <v>32</v>
      </c>
      <c r="AD71" s="808"/>
      <c r="AE71" s="808"/>
      <c r="AF71" s="809"/>
      <c r="AG71" s="616">
        <f>SUM(AG65:AG70)</f>
        <v>0</v>
      </c>
      <c r="AH71" s="807" t="s">
        <v>32</v>
      </c>
      <c r="AI71" s="808"/>
      <c r="AJ71" s="808"/>
      <c r="AK71" s="809"/>
      <c r="AL71" s="616">
        <f>SUM(AL65:AL70)</f>
        <v>0</v>
      </c>
      <c r="AM71" s="807" t="s">
        <v>32</v>
      </c>
      <c r="AN71" s="808"/>
      <c r="AO71" s="808"/>
      <c r="AP71" s="809"/>
      <c r="AQ71" s="616">
        <f>SUM(AQ65:AQ70)</f>
        <v>0</v>
      </c>
      <c r="AR71" s="651"/>
      <c r="AS71" s="617">
        <f>SUM(AS65:AS70)</f>
        <v>0</v>
      </c>
      <c r="AT71" s="617">
        <f>SUM(AT65:AT70)</f>
        <v>0</v>
      </c>
      <c r="AU71" s="615">
        <f>SUM(AU65:AU70)</f>
        <v>0</v>
      </c>
      <c r="AV71" s="615">
        <f>SUM(AV65:AV70)</f>
        <v>0</v>
      </c>
      <c r="AZ71" s="52"/>
      <c r="BC71" s="6"/>
      <c r="BD71" s="6"/>
      <c r="BE71" s="6"/>
    </row>
    <row r="72" spans="1:57" ht="39.75" customHeight="1" thickBot="1">
      <c r="B72" s="836" t="s">
        <v>51</v>
      </c>
      <c r="C72" s="837"/>
      <c r="D72" s="65">
        <f>C71+C62+C53+C44+C35+C26</f>
        <v>0</v>
      </c>
      <c r="BC72" s="6"/>
      <c r="BD72" s="6"/>
      <c r="BE72" s="6"/>
    </row>
    <row r="73" spans="1:57" ht="38.25" customHeight="1" thickBot="1">
      <c r="I73" s="67"/>
      <c r="J73" s="68"/>
      <c r="K73" s="68"/>
      <c r="L73" s="1"/>
      <c r="AV73" s="842"/>
      <c r="AW73" s="842"/>
      <c r="AX73" s="842"/>
      <c r="AY73" s="842"/>
      <c r="AZ73" s="842"/>
      <c r="BA73" s="69">
        <f>AV26+AV35+AV44+AV53+AV62+AV71</f>
        <v>0</v>
      </c>
      <c r="BC73" s="6"/>
      <c r="BD73" s="6"/>
      <c r="BE73" s="6"/>
    </row>
    <row r="74" spans="1:57" ht="37.5" customHeight="1" thickTop="1" thickBot="1">
      <c r="B74" s="824" t="s">
        <v>358</v>
      </c>
      <c r="C74" s="825"/>
      <c r="D74" s="825"/>
      <c r="E74" s="825"/>
      <c r="F74" s="70">
        <f>E71+E62+E53+E44+E35+E26</f>
        <v>0</v>
      </c>
      <c r="I74" s="826" t="s">
        <v>44</v>
      </c>
      <c r="J74" s="827"/>
      <c r="K74" s="828"/>
      <c r="L74" s="238" t="e">
        <f>BA73/F74</f>
        <v>#DIV/0!</v>
      </c>
      <c r="M74" s="829" t="s">
        <v>119</v>
      </c>
      <c r="N74" s="830"/>
      <c r="O74" s="833" t="str">
        <f>'Etat annuel des Présences'!D4</f>
        <v/>
      </c>
      <c r="P74" s="834"/>
      <c r="Q74" s="834"/>
      <c r="R74" s="834"/>
      <c r="S74" s="834"/>
      <c r="T74" s="835"/>
      <c r="U74" s="831" t="s">
        <v>120</v>
      </c>
      <c r="V74" s="832"/>
      <c r="W74" s="833" t="str">
        <f>'Etat annuel des Présences'!D16</f>
        <v/>
      </c>
      <c r="X74" s="843"/>
      <c r="Y74" s="843"/>
      <c r="Z74" s="843"/>
      <c r="AA74" s="843"/>
      <c r="AB74" s="844"/>
      <c r="AC74" s="1"/>
      <c r="AD74" s="1"/>
      <c r="AE74" s="1"/>
      <c r="AF74" s="1"/>
      <c r="AG74" s="1"/>
      <c r="AH74" s="1"/>
      <c r="AI74" s="1"/>
      <c r="AJ74" s="1"/>
      <c r="AK74" s="1"/>
      <c r="AL74" s="1"/>
      <c r="AM74" s="1"/>
      <c r="AN74" s="1"/>
      <c r="AO74" s="1"/>
      <c r="AP74" s="1"/>
      <c r="AQ74" s="1"/>
      <c r="AR74" s="1"/>
      <c r="AS74" s="1"/>
      <c r="AT74" s="1"/>
      <c r="AU74" s="1"/>
      <c r="AV74" s="1"/>
      <c r="BC74" s="6"/>
      <c r="BD74" s="6"/>
      <c r="BE74" s="6"/>
    </row>
    <row r="75" spans="1:57" ht="48" customHeight="1" thickBot="1">
      <c r="E75" s="71"/>
      <c r="F75" s="71"/>
      <c r="W75" s="1"/>
      <c r="X75" s="1"/>
      <c r="Y75" s="1"/>
      <c r="Z75" s="1"/>
      <c r="AA75" s="1"/>
      <c r="AB75" s="1"/>
      <c r="AC75" s="1"/>
      <c r="AD75" s="1"/>
      <c r="AE75" s="1"/>
      <c r="AF75" s="1"/>
      <c r="AG75" s="1"/>
      <c r="AH75" s="1"/>
      <c r="AI75" s="1"/>
      <c r="AJ75" s="1"/>
      <c r="AK75" s="1"/>
      <c r="AL75" s="1"/>
      <c r="AM75" s="1"/>
      <c r="AN75" s="1"/>
      <c r="AO75" s="1"/>
      <c r="AP75" s="1"/>
      <c r="AQ75" s="1"/>
      <c r="AR75" s="1"/>
      <c r="AS75" s="1"/>
      <c r="AT75" s="1"/>
      <c r="AV75" s="841"/>
      <c r="AW75" s="841"/>
      <c r="AX75" s="841"/>
      <c r="AY75" s="841"/>
      <c r="AZ75" s="841"/>
      <c r="BA75" s="72">
        <f>BC50</f>
        <v>0</v>
      </c>
      <c r="BC75" s="6"/>
      <c r="BD75" s="6"/>
      <c r="BE75" s="6"/>
    </row>
    <row r="76" spans="1:57" ht="36.75" customHeight="1">
      <c r="E76" s="71"/>
      <c r="F76" s="71"/>
      <c r="W76" s="1"/>
      <c r="X76" s="1"/>
      <c r="Y76" s="1"/>
      <c r="Z76" s="1"/>
      <c r="AA76" s="1"/>
      <c r="AB76" s="1"/>
      <c r="AC76" s="1"/>
      <c r="AD76" s="1"/>
      <c r="AE76" s="1"/>
      <c r="AF76" s="1"/>
      <c r="AG76" s="1"/>
      <c r="AH76" s="1"/>
      <c r="AI76" s="1"/>
      <c r="AJ76" s="1"/>
      <c r="AK76" s="1"/>
      <c r="AL76" s="1"/>
      <c r="AM76" s="1"/>
      <c r="AN76" s="1"/>
      <c r="AO76" s="1"/>
      <c r="AP76" s="1"/>
      <c r="AQ76" s="1"/>
      <c r="AR76" s="1"/>
      <c r="AS76" s="1"/>
      <c r="AT76" s="73"/>
      <c r="AU76" s="74"/>
      <c r="AV76" s="74"/>
    </row>
    <row r="77" spans="1:57" ht="15">
      <c r="E77" s="75"/>
      <c r="F77" s="75"/>
      <c r="K77" s="76"/>
      <c r="AU77" s="52"/>
    </row>
    <row r="78" spans="1:57" ht="15">
      <c r="D78" s="5"/>
      <c r="M78" s="75"/>
    </row>
    <row r="79" spans="1:57" ht="12.75" customHeight="1">
      <c r="D79" s="5"/>
    </row>
    <row r="80" spans="1:57">
      <c r="D80" s="56"/>
    </row>
    <row r="81" spans="4:12">
      <c r="D81" s="5"/>
    </row>
    <row r="82" spans="4:12">
      <c r="D82" s="5"/>
    </row>
    <row r="83" spans="4:12" ht="15">
      <c r="D83" s="5"/>
      <c r="J83" s="3"/>
      <c r="K83" s="3"/>
      <c r="L83" s="3"/>
    </row>
    <row r="84" spans="4:12" ht="15">
      <c r="D84" s="5"/>
      <c r="J84" s="3"/>
      <c r="K84" s="3"/>
      <c r="L84" s="3"/>
    </row>
    <row r="85" spans="4:12">
      <c r="D85" s="5"/>
    </row>
  </sheetData>
  <sheetProtection password="CF70" sheet="1" objects="1" scenarios="1"/>
  <mergeCells count="114">
    <mergeCell ref="I11:M11"/>
    <mergeCell ref="N11:R11"/>
    <mergeCell ref="C12:D12"/>
    <mergeCell ref="C18:E18"/>
    <mergeCell ref="I18:M18"/>
    <mergeCell ref="N18:R18"/>
    <mergeCell ref="AM18:AQ18"/>
    <mergeCell ref="AS18:AV18"/>
    <mergeCell ref="C19:D19"/>
    <mergeCell ref="AY19:AZ20"/>
    <mergeCell ref="S18:W18"/>
    <mergeCell ref="X18:AB18"/>
    <mergeCell ref="AC18:AG18"/>
    <mergeCell ref="AH18:AL18"/>
    <mergeCell ref="X26:AA26"/>
    <mergeCell ref="AC26:AF26"/>
    <mergeCell ref="AH26:AK26"/>
    <mergeCell ref="AM26:AP26"/>
    <mergeCell ref="B20:B26"/>
    <mergeCell ref="I26:L26"/>
    <mergeCell ref="N26:Q26"/>
    <mergeCell ref="S26:V26"/>
    <mergeCell ref="AC27:AD27"/>
    <mergeCell ref="AH27:AI27"/>
    <mergeCell ref="AM27:AN27"/>
    <mergeCell ref="C28:D28"/>
    <mergeCell ref="I27:J27"/>
    <mergeCell ref="N27:O27"/>
    <mergeCell ref="S27:T27"/>
    <mergeCell ref="X27:Y27"/>
    <mergeCell ref="AY28:AZ29"/>
    <mergeCell ref="B29:B35"/>
    <mergeCell ref="I35:L35"/>
    <mergeCell ref="N35:Q35"/>
    <mergeCell ref="S35:V35"/>
    <mergeCell ref="X35:AA35"/>
    <mergeCell ref="AC35:AF35"/>
    <mergeCell ref="AH35:AK35"/>
    <mergeCell ref="AM35:AP35"/>
    <mergeCell ref="AC36:AD36"/>
    <mergeCell ref="AH36:AI36"/>
    <mergeCell ref="AM36:AN36"/>
    <mergeCell ref="C37:D37"/>
    <mergeCell ref="I36:J36"/>
    <mergeCell ref="N36:O36"/>
    <mergeCell ref="S36:T36"/>
    <mergeCell ref="X36:Y36"/>
    <mergeCell ref="B38:B44"/>
    <mergeCell ref="C46:D46"/>
    <mergeCell ref="AY37:AZ38"/>
    <mergeCell ref="BC37:BE39"/>
    <mergeCell ref="AY46:AZ47"/>
    <mergeCell ref="B47:B53"/>
    <mergeCell ref="BC50:BE50"/>
    <mergeCell ref="I53:L53"/>
    <mergeCell ref="N53:Q53"/>
    <mergeCell ref="S53:V53"/>
    <mergeCell ref="X53:AA53"/>
    <mergeCell ref="AC53:AF53"/>
    <mergeCell ref="AH53:AK53"/>
    <mergeCell ref="AM53:AP53"/>
    <mergeCell ref="BC40:BE45"/>
    <mergeCell ref="I44:L44"/>
    <mergeCell ref="N44:Q44"/>
    <mergeCell ref="I45:J45"/>
    <mergeCell ref="N45:O45"/>
    <mergeCell ref="S45:T45"/>
    <mergeCell ref="X45:Y45"/>
    <mergeCell ref="AC45:AD45"/>
    <mergeCell ref="AH45:AI45"/>
    <mergeCell ref="AM45:AN45"/>
    <mergeCell ref="AC54:AD54"/>
    <mergeCell ref="AH54:AI54"/>
    <mergeCell ref="AM54:AN54"/>
    <mergeCell ref="C55:D55"/>
    <mergeCell ref="I54:J54"/>
    <mergeCell ref="N54:O54"/>
    <mergeCell ref="S54:T54"/>
    <mergeCell ref="X54:Y54"/>
    <mergeCell ref="AY55:AZ56"/>
    <mergeCell ref="B56:B62"/>
    <mergeCell ref="I62:L62"/>
    <mergeCell ref="N62:Q62"/>
    <mergeCell ref="S62:V62"/>
    <mergeCell ref="X62:AA62"/>
    <mergeCell ref="AC62:AF62"/>
    <mergeCell ref="AH62:AK62"/>
    <mergeCell ref="AM62:AP62"/>
    <mergeCell ref="AC63:AD63"/>
    <mergeCell ref="AH63:AI63"/>
    <mergeCell ref="AM63:AN63"/>
    <mergeCell ref="C64:D64"/>
    <mergeCell ref="I63:J63"/>
    <mergeCell ref="N63:O63"/>
    <mergeCell ref="S63:T63"/>
    <mergeCell ref="X63:Y63"/>
    <mergeCell ref="AY64:AZ65"/>
    <mergeCell ref="B65:B71"/>
    <mergeCell ref="I71:L71"/>
    <mergeCell ref="N71:Q71"/>
    <mergeCell ref="S71:V71"/>
    <mergeCell ref="X71:AA71"/>
    <mergeCell ref="AC71:AF71"/>
    <mergeCell ref="AH71:AK71"/>
    <mergeCell ref="AM71:AP71"/>
    <mergeCell ref="AV75:AZ75"/>
    <mergeCell ref="B72:C72"/>
    <mergeCell ref="AV73:AZ73"/>
    <mergeCell ref="B74:E74"/>
    <mergeCell ref="I74:K74"/>
    <mergeCell ref="M74:N74"/>
    <mergeCell ref="O74:T74"/>
    <mergeCell ref="U74:V74"/>
    <mergeCell ref="W74:AB74"/>
  </mergeCells>
  <conditionalFormatting sqref="H20:H25 H29:H34 H38:H45 H47:H52 H56:H61 H65:H71">
    <cfRule type="cellIs" dxfId="1" priority="1" stopIfTrue="1" operator="equal">
      <formula>0</formula>
    </cfRule>
  </conditionalFormatting>
  <pageMargins left="0.78740157499999996" right="0.78740157499999996" top="0.984251969" bottom="0.984251969" header="0.4921259845" footer="0.4921259845"/>
  <pageSetup paperSize="9" scale="20" orientation="landscape" r:id="rId1"/>
  <headerFooter alignWithMargins="0">
    <oddFooter>&amp;LCaf de l'Aisne - Action Sociale&amp;R&amp;F - &amp;A</oddFooter>
  </headerFooter>
  <rowBreaks count="1" manualBreakCount="1">
    <brk id="74" max="16383" man="1"/>
  </rowBreaks>
  <drawing r:id="rId2"/>
</worksheet>
</file>

<file path=xl/worksheets/sheet9.xml><?xml version="1.0" encoding="utf-8"?>
<worksheet xmlns="http://schemas.openxmlformats.org/spreadsheetml/2006/main" xmlns:r="http://schemas.openxmlformats.org/officeDocument/2006/relationships">
  <dimension ref="A1:BF85"/>
  <sheetViews>
    <sheetView topLeftCell="B49" zoomScale="75" zoomScaleNormal="75" workbookViewId="0">
      <selection activeCell="BG38" sqref="BG38"/>
    </sheetView>
  </sheetViews>
  <sheetFormatPr baseColWidth="10" defaultRowHeight="12.75"/>
  <cols>
    <col min="1" max="1" width="4.5703125" style="2" hidden="1" customWidth="1"/>
    <col min="2" max="2" width="9.5703125" style="6" customWidth="1"/>
    <col min="3" max="3" width="13.5703125" style="2" customWidth="1"/>
    <col min="4" max="4" width="13.7109375" style="2" customWidth="1"/>
    <col min="5" max="5" width="11" style="2" customWidth="1"/>
    <col min="6" max="6" width="7" style="2" customWidth="1"/>
    <col min="7" max="7" width="8.85546875" style="2" hidden="1" customWidth="1"/>
    <col min="8" max="8" width="10.140625" style="66" hidden="1" customWidth="1"/>
    <col min="9" max="10" width="11.7109375" style="2" customWidth="1"/>
    <col min="11" max="11" width="13.7109375" style="2" customWidth="1"/>
    <col min="12" max="12" width="11.140625" style="2" customWidth="1"/>
    <col min="13" max="15" width="11.7109375" style="2" customWidth="1"/>
    <col min="16" max="16" width="13.5703125" style="2" customWidth="1"/>
    <col min="17" max="17" width="11.140625" style="2" customWidth="1"/>
    <col min="18" max="20" width="11.7109375" style="2" customWidth="1"/>
    <col min="21" max="21" width="13.7109375" style="2" customWidth="1"/>
    <col min="22" max="22" width="11.5703125" style="2" customWidth="1"/>
    <col min="23" max="25" width="11.7109375" style="2" customWidth="1"/>
    <col min="26" max="26" width="13.7109375" style="2" customWidth="1"/>
    <col min="27" max="27" width="11.28515625" style="2" customWidth="1"/>
    <col min="28" max="30" width="11.7109375" style="2" customWidth="1"/>
    <col min="31" max="31" width="13.7109375" style="2" customWidth="1"/>
    <col min="32" max="32" width="11.140625" style="2" customWidth="1"/>
    <col min="33" max="35" width="11.7109375" style="2" customWidth="1"/>
    <col min="36" max="36" width="13.7109375" style="2" customWidth="1"/>
    <col min="37" max="37" width="11.140625" style="2" customWidth="1"/>
    <col min="38" max="40" width="11.7109375" style="2" customWidth="1"/>
    <col min="41" max="41" width="13.7109375" style="2" customWidth="1"/>
    <col min="42" max="42" width="12" style="2" customWidth="1"/>
    <col min="43" max="43" width="13.7109375" style="2" customWidth="1"/>
    <col min="44" max="44" width="1.28515625" style="2" customWidth="1"/>
    <col min="45" max="45" width="13.7109375" style="2" customWidth="1"/>
    <col min="46" max="46" width="15.28515625" style="2" customWidth="1"/>
    <col min="47" max="48" width="13.7109375" style="2" customWidth="1"/>
    <col min="49" max="49" width="12.7109375" style="2" customWidth="1"/>
    <col min="50" max="50" width="12.140625" style="2" customWidth="1"/>
    <col min="51" max="51" width="9.7109375" style="2" customWidth="1"/>
    <col min="52" max="52" width="2.42578125" style="2" customWidth="1"/>
    <col min="53" max="53" width="13.7109375" style="2" customWidth="1"/>
    <col min="54" max="54" width="5.5703125" style="2" customWidth="1"/>
    <col min="55" max="55" width="8" style="2" customWidth="1"/>
    <col min="56" max="56" width="9.7109375" style="2" customWidth="1"/>
    <col min="57" max="57" width="8.5703125" style="2" customWidth="1"/>
    <col min="58" max="16384" width="11.42578125" style="2"/>
  </cols>
  <sheetData>
    <row r="1" spans="1:57">
      <c r="A1" s="28"/>
      <c r="C1" s="4"/>
      <c r="D1" s="4"/>
      <c r="E1" s="4"/>
      <c r="F1" s="4"/>
      <c r="G1" s="4"/>
      <c r="H1" s="29"/>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6"/>
      <c r="BD1" s="6"/>
      <c r="BE1" s="6"/>
    </row>
    <row r="2" spans="1:57">
      <c r="A2" s="28"/>
      <c r="C2" s="4"/>
      <c r="D2" s="4"/>
      <c r="E2" s="4"/>
      <c r="F2" s="4"/>
      <c r="G2" s="4"/>
      <c r="H2" s="29"/>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6"/>
      <c r="BD2" s="6"/>
      <c r="BE2" s="6"/>
    </row>
    <row r="3" spans="1:57">
      <c r="A3" s="28"/>
      <c r="C3" s="4"/>
      <c r="D3" s="4"/>
      <c r="E3" s="4"/>
      <c r="F3" s="4"/>
      <c r="G3" s="4"/>
      <c r="H3" s="30"/>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6"/>
      <c r="BD3" s="6"/>
      <c r="BE3" s="6"/>
    </row>
    <row r="4" spans="1:57" ht="36.75" customHeight="1">
      <c r="A4" s="28"/>
      <c r="C4" s="4"/>
      <c r="D4" s="4"/>
      <c r="E4" s="4"/>
      <c r="F4" s="4"/>
      <c r="G4" s="4"/>
      <c r="H4" s="30"/>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6"/>
      <c r="BD4" s="6"/>
      <c r="BE4" s="6"/>
    </row>
    <row r="5" spans="1:57">
      <c r="A5" s="28"/>
      <c r="C5" s="4"/>
      <c r="D5" s="4"/>
      <c r="E5" s="4"/>
      <c r="F5" s="4"/>
      <c r="G5" s="4"/>
      <c r="H5" s="30"/>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6"/>
      <c r="BD5" s="6"/>
      <c r="BE5" s="6"/>
    </row>
    <row r="6" spans="1:57">
      <c r="A6" s="28"/>
      <c r="C6" s="4"/>
      <c r="D6" s="4"/>
      <c r="E6" s="4"/>
      <c r="F6" s="4"/>
      <c r="G6" s="31"/>
      <c r="H6" s="31"/>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6"/>
      <c r="BD6" s="6"/>
      <c r="BE6" s="6"/>
    </row>
    <row r="7" spans="1:57">
      <c r="A7" s="28"/>
      <c r="C7" s="4"/>
      <c r="D7" s="4"/>
      <c r="E7" s="4"/>
      <c r="F7" s="4"/>
      <c r="G7" s="31"/>
      <c r="H7" s="31"/>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6"/>
      <c r="BD7" s="6"/>
      <c r="BE7" s="6"/>
    </row>
    <row r="8" spans="1:57">
      <c r="A8" s="28"/>
      <c r="C8" s="4"/>
      <c r="D8" s="4"/>
      <c r="E8" s="4"/>
      <c r="F8" s="4"/>
      <c r="G8" s="32"/>
      <c r="H8" s="32"/>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6"/>
      <c r="BD8" s="6"/>
      <c r="BE8" s="6"/>
    </row>
    <row r="9" spans="1:57">
      <c r="A9" s="28"/>
      <c r="C9" s="4"/>
      <c r="D9" s="4"/>
      <c r="E9" s="4"/>
      <c r="F9" s="4"/>
      <c r="G9" s="32"/>
      <c r="H9" s="32"/>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6"/>
      <c r="BD9" s="6"/>
      <c r="BE9" s="6"/>
    </row>
    <row r="10" spans="1:57">
      <c r="A10" s="28"/>
      <c r="C10" s="4"/>
      <c r="D10" s="4"/>
      <c r="E10" s="4"/>
      <c r="F10" s="4"/>
      <c r="G10" s="31"/>
      <c r="H10" s="31"/>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6"/>
      <c r="BD10" s="6"/>
      <c r="BE10" s="6"/>
    </row>
    <row r="11" spans="1:57" ht="15">
      <c r="A11" s="28"/>
      <c r="C11" s="31"/>
      <c r="D11" s="31"/>
      <c r="E11" s="31"/>
      <c r="F11" s="31"/>
      <c r="G11" s="4"/>
      <c r="H11" s="30"/>
      <c r="I11" s="800" t="s">
        <v>106</v>
      </c>
      <c r="J11" s="800"/>
      <c r="K11" s="800"/>
      <c r="L11" s="800"/>
      <c r="M11" s="800"/>
      <c r="N11" s="800" t="s">
        <v>114</v>
      </c>
      <c r="O11" s="800"/>
      <c r="P11" s="800"/>
      <c r="Q11" s="800"/>
      <c r="R11" s="80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6"/>
      <c r="BD11" s="6"/>
      <c r="BE11" s="6"/>
    </row>
    <row r="12" spans="1:57" ht="45">
      <c r="A12" s="28"/>
      <c r="C12" s="817" t="s">
        <v>49</v>
      </c>
      <c r="D12" s="818"/>
      <c r="E12" s="19" t="s">
        <v>131</v>
      </c>
      <c r="F12" s="31"/>
      <c r="G12" s="4"/>
      <c r="H12" s="30"/>
      <c r="I12" s="12" t="s">
        <v>41</v>
      </c>
      <c r="J12" s="12" t="s">
        <v>42</v>
      </c>
      <c r="K12" s="13" t="s">
        <v>43</v>
      </c>
      <c r="L12" s="14" t="s">
        <v>46</v>
      </c>
      <c r="M12" s="15" t="s">
        <v>47</v>
      </c>
      <c r="N12" s="12" t="s">
        <v>41</v>
      </c>
      <c r="O12" s="12" t="s">
        <v>42</v>
      </c>
      <c r="P12" s="13" t="s">
        <v>43</v>
      </c>
      <c r="Q12" s="14" t="s">
        <v>46</v>
      </c>
      <c r="R12" s="15" t="s">
        <v>47</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6"/>
      <c r="BD12" s="6"/>
      <c r="BE12" s="6"/>
    </row>
    <row r="13" spans="1:57" ht="15.75">
      <c r="A13" s="28"/>
      <c r="C13" s="33">
        <v>40544</v>
      </c>
      <c r="D13" s="33">
        <v>40632</v>
      </c>
      <c r="E13" s="34">
        <v>12</v>
      </c>
      <c r="F13" s="32"/>
      <c r="G13" s="4"/>
      <c r="H13" s="35"/>
      <c r="I13" s="16">
        <v>0.35416666666666669</v>
      </c>
      <c r="J13" s="16">
        <v>0.5</v>
      </c>
      <c r="K13" s="17">
        <v>0.14583333333333331</v>
      </c>
      <c r="L13" s="18">
        <v>20</v>
      </c>
      <c r="M13" s="17">
        <v>2.9166666666666661</v>
      </c>
      <c r="N13" s="16">
        <v>0.5</v>
      </c>
      <c r="O13" s="16">
        <v>0.77083333333333337</v>
      </c>
      <c r="P13" s="17">
        <v>0.27083333333333337</v>
      </c>
      <c r="Q13" s="18">
        <v>15</v>
      </c>
      <c r="R13" s="17">
        <v>4.0625</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6"/>
      <c r="BD13" s="6"/>
      <c r="BE13" s="6"/>
    </row>
    <row r="14" spans="1:57" ht="15.75">
      <c r="A14" s="28"/>
      <c r="C14" s="33">
        <v>40634</v>
      </c>
      <c r="D14" s="33">
        <v>40724</v>
      </c>
      <c r="E14" s="34">
        <v>16</v>
      </c>
      <c r="F14" s="32"/>
      <c r="G14" s="4"/>
      <c r="H14" s="30"/>
      <c r="I14" s="16">
        <v>0.35416666666666669</v>
      </c>
      <c r="J14" s="16">
        <v>0.5</v>
      </c>
      <c r="K14" s="17">
        <v>0.14583333333333331</v>
      </c>
      <c r="L14" s="18">
        <v>18</v>
      </c>
      <c r="M14" s="17">
        <v>2.625</v>
      </c>
      <c r="N14" s="16">
        <v>0.5</v>
      </c>
      <c r="O14" s="16">
        <v>0.77083333333333337</v>
      </c>
      <c r="P14" s="17">
        <v>0.27083333333333337</v>
      </c>
      <c r="Q14" s="18">
        <v>13</v>
      </c>
      <c r="R14" s="17">
        <v>3.5208333333333339</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6"/>
      <c r="BD14" s="6"/>
      <c r="BE14" s="6"/>
    </row>
    <row r="15" spans="1:57" ht="18" customHeight="1">
      <c r="A15" s="36"/>
      <c r="B15" s="37"/>
      <c r="C15" s="38"/>
      <c r="D15" s="38"/>
      <c r="E15" s="38"/>
      <c r="F15" s="4"/>
      <c r="G15" s="39"/>
      <c r="H15" s="40"/>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1"/>
      <c r="AZ15" s="4"/>
      <c r="BA15" s="4"/>
      <c r="BB15" s="4"/>
      <c r="BC15" s="6"/>
      <c r="BD15" s="6"/>
      <c r="BE15" s="6"/>
    </row>
    <row r="16" spans="1:57" ht="15.75">
      <c r="A16" s="36"/>
      <c r="B16" s="37"/>
      <c r="C16" s="4"/>
      <c r="D16" s="4"/>
      <c r="E16" s="4"/>
      <c r="F16" s="4"/>
      <c r="G16" s="39"/>
      <c r="H16" s="40"/>
      <c r="I16" s="4"/>
      <c r="J16" s="4"/>
      <c r="K16" s="42"/>
      <c r="L16" s="4"/>
      <c r="M16" s="4"/>
      <c r="N16" s="4"/>
      <c r="O16" s="4"/>
      <c r="P16" s="42"/>
      <c r="Q16" s="4"/>
      <c r="R16" s="4"/>
      <c r="S16" s="4"/>
      <c r="T16" s="4"/>
      <c r="U16" s="42"/>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6"/>
      <c r="BD16" s="6"/>
      <c r="BE16" s="6"/>
    </row>
    <row r="17" spans="1:57" ht="15.75">
      <c r="A17" s="36"/>
      <c r="B17" s="37"/>
      <c r="C17" s="4"/>
      <c r="D17" s="4"/>
      <c r="E17" s="4"/>
      <c r="F17" s="4"/>
      <c r="G17" s="39"/>
      <c r="H17" s="40"/>
      <c r="I17" s="43"/>
      <c r="J17" s="43"/>
      <c r="K17" s="42"/>
      <c r="L17" s="4"/>
      <c r="M17" s="4"/>
      <c r="N17" s="43"/>
      <c r="O17" s="43"/>
      <c r="P17" s="42"/>
      <c r="Q17" s="4"/>
      <c r="R17" s="4"/>
      <c r="S17" s="44"/>
      <c r="T17" s="44"/>
      <c r="U17" s="42"/>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6"/>
      <c r="BD17" s="6"/>
      <c r="BE17" s="6"/>
    </row>
    <row r="18" spans="1:57" ht="40.5" customHeight="1" thickBot="1">
      <c r="A18" s="36"/>
      <c r="B18" s="213" t="s">
        <v>210</v>
      </c>
      <c r="C18" s="820"/>
      <c r="D18" s="820"/>
      <c r="E18" s="820"/>
      <c r="G18" s="45"/>
      <c r="H18" s="46"/>
      <c r="I18" s="789" t="s">
        <v>106</v>
      </c>
      <c r="J18" s="790"/>
      <c r="K18" s="790"/>
      <c r="L18" s="790"/>
      <c r="M18" s="790"/>
      <c r="N18" s="789" t="s">
        <v>107</v>
      </c>
      <c r="O18" s="790"/>
      <c r="P18" s="790"/>
      <c r="Q18" s="790"/>
      <c r="R18" s="790"/>
      <c r="S18" s="789" t="s">
        <v>108</v>
      </c>
      <c r="T18" s="790"/>
      <c r="U18" s="790"/>
      <c r="V18" s="790"/>
      <c r="W18" s="790"/>
      <c r="X18" s="789" t="s">
        <v>109</v>
      </c>
      <c r="Y18" s="790"/>
      <c r="Z18" s="790"/>
      <c r="AA18" s="790"/>
      <c r="AB18" s="790"/>
      <c r="AC18" s="789" t="s">
        <v>110</v>
      </c>
      <c r="AD18" s="790"/>
      <c r="AE18" s="790"/>
      <c r="AF18" s="790"/>
      <c r="AG18" s="790"/>
      <c r="AH18" s="789" t="s">
        <v>111</v>
      </c>
      <c r="AI18" s="790"/>
      <c r="AJ18" s="790"/>
      <c r="AK18" s="790"/>
      <c r="AL18" s="790"/>
      <c r="AM18" s="789" t="s">
        <v>112</v>
      </c>
      <c r="AN18" s="790"/>
      <c r="AO18" s="790"/>
      <c r="AP18" s="790"/>
      <c r="AQ18" s="790"/>
      <c r="AR18" s="47"/>
      <c r="AS18" s="838"/>
      <c r="AT18" s="839"/>
      <c r="AU18" s="839"/>
      <c r="AV18" s="840"/>
      <c r="BC18" s="6"/>
      <c r="BD18" s="6"/>
      <c r="BE18" s="6"/>
    </row>
    <row r="19" spans="1:57" ht="98.25" customHeight="1">
      <c r="A19" s="28"/>
      <c r="C19" s="815" t="s">
        <v>49</v>
      </c>
      <c r="D19" s="816"/>
      <c r="E19" s="11" t="s">
        <v>131</v>
      </c>
      <c r="F19" s="48"/>
      <c r="G19" s="45"/>
      <c r="H19" s="46"/>
      <c r="I19" s="7" t="s">
        <v>41</v>
      </c>
      <c r="J19" s="8" t="s">
        <v>42</v>
      </c>
      <c r="K19" s="9" t="s">
        <v>127</v>
      </c>
      <c r="L19" s="10" t="s">
        <v>46</v>
      </c>
      <c r="M19" s="9" t="s">
        <v>47</v>
      </c>
      <c r="N19" s="7" t="s">
        <v>41</v>
      </c>
      <c r="O19" s="8" t="s">
        <v>42</v>
      </c>
      <c r="P19" s="9" t="s">
        <v>127</v>
      </c>
      <c r="Q19" s="10" t="s">
        <v>46</v>
      </c>
      <c r="R19" s="9" t="s">
        <v>47</v>
      </c>
      <c r="S19" s="7" t="s">
        <v>41</v>
      </c>
      <c r="T19" s="8" t="s">
        <v>42</v>
      </c>
      <c r="U19" s="9" t="s">
        <v>127</v>
      </c>
      <c r="V19" s="10" t="s">
        <v>46</v>
      </c>
      <c r="W19" s="9" t="s">
        <v>47</v>
      </c>
      <c r="X19" s="7" t="s">
        <v>41</v>
      </c>
      <c r="Y19" s="8" t="s">
        <v>42</v>
      </c>
      <c r="Z19" s="9" t="s">
        <v>127</v>
      </c>
      <c r="AA19" s="10" t="s">
        <v>46</v>
      </c>
      <c r="AB19" s="9" t="s">
        <v>47</v>
      </c>
      <c r="AC19" s="7" t="s">
        <v>41</v>
      </c>
      <c r="AD19" s="8" t="s">
        <v>42</v>
      </c>
      <c r="AE19" s="9" t="s">
        <v>127</v>
      </c>
      <c r="AF19" s="10" t="s">
        <v>46</v>
      </c>
      <c r="AG19" s="9" t="s">
        <v>47</v>
      </c>
      <c r="AH19" s="7" t="s">
        <v>41</v>
      </c>
      <c r="AI19" s="8" t="s">
        <v>42</v>
      </c>
      <c r="AJ19" s="9" t="s">
        <v>127</v>
      </c>
      <c r="AK19" s="10" t="s">
        <v>46</v>
      </c>
      <c r="AL19" s="9" t="s">
        <v>47</v>
      </c>
      <c r="AM19" s="7" t="s">
        <v>41</v>
      </c>
      <c r="AN19" s="8" t="s">
        <v>42</v>
      </c>
      <c r="AO19" s="9" t="s">
        <v>127</v>
      </c>
      <c r="AP19" s="10" t="s">
        <v>46</v>
      </c>
      <c r="AQ19" s="9" t="s">
        <v>47</v>
      </c>
      <c r="AR19" s="49"/>
      <c r="AS19" s="20" t="s">
        <v>71</v>
      </c>
      <c r="AT19" s="20" t="s">
        <v>128</v>
      </c>
      <c r="AU19" s="21" t="s">
        <v>129</v>
      </c>
      <c r="AV19" s="21" t="s">
        <v>130</v>
      </c>
      <c r="AY19" s="801">
        <f>AT26</f>
        <v>0</v>
      </c>
      <c r="AZ19" s="802"/>
      <c r="BC19" s="6"/>
      <c r="BD19" s="6"/>
      <c r="BE19" s="6"/>
    </row>
    <row r="20" spans="1:57" ht="24" customHeight="1" thickBot="1">
      <c r="A20" s="36">
        <f t="shared" ref="A20:A25" si="0">IF(D20="",0,1)</f>
        <v>0</v>
      </c>
      <c r="B20" s="814" t="s">
        <v>132</v>
      </c>
      <c r="C20" s="602"/>
      <c r="D20" s="602"/>
      <c r="E20" s="603"/>
      <c r="F20" s="604"/>
      <c r="G20" s="605">
        <f t="shared" ref="G20:G25" si="1">IF(J20="",0,1)</f>
        <v>0</v>
      </c>
      <c r="H20" s="606">
        <f t="shared" ref="H20:H25" si="2">IF(A20+G20=1,0,2)</f>
        <v>2</v>
      </c>
      <c r="I20" s="607"/>
      <c r="J20" s="607"/>
      <c r="K20" s="608">
        <f t="shared" ref="K20:K25" si="3">J20-I20</f>
        <v>0</v>
      </c>
      <c r="L20" s="603"/>
      <c r="M20" s="608">
        <f t="shared" ref="M20:M25" si="4">L20*K20</f>
        <v>0</v>
      </c>
      <c r="N20" s="607"/>
      <c r="O20" s="607"/>
      <c r="P20" s="608">
        <f t="shared" ref="P20:P25" si="5">O20-N20</f>
        <v>0</v>
      </c>
      <c r="Q20" s="603"/>
      <c r="R20" s="608">
        <f t="shared" ref="R20:R25" si="6">Q20*P20</f>
        <v>0</v>
      </c>
      <c r="S20" s="607"/>
      <c r="T20" s="607"/>
      <c r="U20" s="608">
        <f t="shared" ref="U20:U25" si="7">T20-S20</f>
        <v>0</v>
      </c>
      <c r="V20" s="603"/>
      <c r="W20" s="608">
        <f t="shared" ref="W20:W25" si="8">V20*U20</f>
        <v>0</v>
      </c>
      <c r="X20" s="607"/>
      <c r="Y20" s="607"/>
      <c r="Z20" s="608">
        <f t="shared" ref="Z20:Z25" si="9">Y20-X20</f>
        <v>0</v>
      </c>
      <c r="AA20" s="603"/>
      <c r="AB20" s="608">
        <f t="shared" ref="AB20:AB25" si="10">AA20*Z20</f>
        <v>0</v>
      </c>
      <c r="AC20" s="607"/>
      <c r="AD20" s="607"/>
      <c r="AE20" s="608">
        <f t="shared" ref="AE20:AE25" si="11">AD20-AC20</f>
        <v>0</v>
      </c>
      <c r="AF20" s="603"/>
      <c r="AG20" s="608">
        <f t="shared" ref="AG20:AG25" si="12">AF20*AE20</f>
        <v>0</v>
      </c>
      <c r="AH20" s="607"/>
      <c r="AI20" s="607"/>
      <c r="AJ20" s="608">
        <f t="shared" ref="AJ20:AJ25" si="13">AI20-AH20</f>
        <v>0</v>
      </c>
      <c r="AK20" s="603"/>
      <c r="AL20" s="608">
        <f t="shared" ref="AL20:AL25" si="14">AK20*AJ20</f>
        <v>0</v>
      </c>
      <c r="AM20" s="607"/>
      <c r="AN20" s="607"/>
      <c r="AO20" s="608">
        <f t="shared" ref="AO20:AO25" si="15">AN20-AM20</f>
        <v>0</v>
      </c>
      <c r="AP20" s="603"/>
      <c r="AQ20" s="608">
        <f t="shared" ref="AQ20:AQ25" si="16">AP20*AO20</f>
        <v>0</v>
      </c>
      <c r="AR20" s="609"/>
      <c r="AS20" s="610">
        <f>W20+R20+M20+AB20+AL20+AQ20+AG20</f>
        <v>0</v>
      </c>
      <c r="AT20" s="610">
        <f t="shared" ref="AT20:AT25" si="17">AS20*E20</f>
        <v>0</v>
      </c>
      <c r="AU20" s="608">
        <f t="shared" ref="AU20:AU25" si="18">P20+U20+K20+AE20+AJ20+AO20+Z20</f>
        <v>0</v>
      </c>
      <c r="AV20" s="608">
        <f t="shared" ref="AV20:AV25" si="19">AU20*E20</f>
        <v>0</v>
      </c>
      <c r="AY20" s="803"/>
      <c r="AZ20" s="804"/>
      <c r="BC20" s="6"/>
      <c r="BD20" s="50"/>
      <c r="BE20" s="6"/>
    </row>
    <row r="21" spans="1:57" ht="23.25" customHeight="1">
      <c r="A21" s="36">
        <f t="shared" si="0"/>
        <v>0</v>
      </c>
      <c r="B21" s="814"/>
      <c r="C21" s="602"/>
      <c r="D21" s="602"/>
      <c r="E21" s="603"/>
      <c r="F21" s="604"/>
      <c r="G21" s="605">
        <f t="shared" si="1"/>
        <v>0</v>
      </c>
      <c r="H21" s="606">
        <f t="shared" si="2"/>
        <v>2</v>
      </c>
      <c r="I21" s="607"/>
      <c r="J21" s="607"/>
      <c r="K21" s="608">
        <f t="shared" si="3"/>
        <v>0</v>
      </c>
      <c r="L21" s="603"/>
      <c r="M21" s="608">
        <f t="shared" si="4"/>
        <v>0</v>
      </c>
      <c r="N21" s="607"/>
      <c r="O21" s="607"/>
      <c r="P21" s="608">
        <f t="shared" si="5"/>
        <v>0</v>
      </c>
      <c r="Q21" s="603"/>
      <c r="R21" s="608">
        <f t="shared" si="6"/>
        <v>0</v>
      </c>
      <c r="S21" s="607"/>
      <c r="T21" s="607"/>
      <c r="U21" s="608">
        <f t="shared" si="7"/>
        <v>0</v>
      </c>
      <c r="V21" s="603"/>
      <c r="W21" s="608">
        <f t="shared" si="8"/>
        <v>0</v>
      </c>
      <c r="X21" s="607"/>
      <c r="Y21" s="607"/>
      <c r="Z21" s="608">
        <f t="shared" si="9"/>
        <v>0</v>
      </c>
      <c r="AA21" s="603"/>
      <c r="AB21" s="608">
        <f t="shared" si="10"/>
        <v>0</v>
      </c>
      <c r="AC21" s="607"/>
      <c r="AD21" s="607"/>
      <c r="AE21" s="608">
        <f t="shared" si="11"/>
        <v>0</v>
      </c>
      <c r="AF21" s="603"/>
      <c r="AG21" s="608">
        <f t="shared" si="12"/>
        <v>0</v>
      </c>
      <c r="AH21" s="607"/>
      <c r="AI21" s="607"/>
      <c r="AJ21" s="608">
        <f t="shared" si="13"/>
        <v>0</v>
      </c>
      <c r="AK21" s="603"/>
      <c r="AL21" s="608">
        <f t="shared" si="14"/>
        <v>0</v>
      </c>
      <c r="AM21" s="607"/>
      <c r="AN21" s="607"/>
      <c r="AO21" s="608">
        <f t="shared" si="15"/>
        <v>0</v>
      </c>
      <c r="AP21" s="603"/>
      <c r="AQ21" s="608">
        <f t="shared" si="16"/>
        <v>0</v>
      </c>
      <c r="AR21" s="609"/>
      <c r="AS21" s="610">
        <f>W21+R21+M21+AB21+AL21+AQ21+AG21</f>
        <v>0</v>
      </c>
      <c r="AT21" s="610">
        <f t="shared" si="17"/>
        <v>0</v>
      </c>
      <c r="AU21" s="608">
        <f t="shared" si="18"/>
        <v>0</v>
      </c>
      <c r="AV21" s="608">
        <f t="shared" si="19"/>
        <v>0</v>
      </c>
      <c r="BC21" s="6"/>
      <c r="BD21" s="6"/>
      <c r="BE21" s="6"/>
    </row>
    <row r="22" spans="1:57" ht="24" customHeight="1">
      <c r="A22" s="36">
        <f t="shared" si="0"/>
        <v>0</v>
      </c>
      <c r="B22" s="814"/>
      <c r="C22" s="602"/>
      <c r="D22" s="602"/>
      <c r="E22" s="603"/>
      <c r="F22" s="611"/>
      <c r="G22" s="605">
        <f t="shared" si="1"/>
        <v>0</v>
      </c>
      <c r="H22" s="606">
        <f t="shared" si="2"/>
        <v>2</v>
      </c>
      <c r="I22" s="607"/>
      <c r="J22" s="607"/>
      <c r="K22" s="608">
        <f t="shared" si="3"/>
        <v>0</v>
      </c>
      <c r="L22" s="603"/>
      <c r="M22" s="608">
        <f t="shared" si="4"/>
        <v>0</v>
      </c>
      <c r="N22" s="607"/>
      <c r="O22" s="607"/>
      <c r="P22" s="608">
        <f t="shared" si="5"/>
        <v>0</v>
      </c>
      <c r="Q22" s="603"/>
      <c r="R22" s="608">
        <f t="shared" si="6"/>
        <v>0</v>
      </c>
      <c r="S22" s="607"/>
      <c r="T22" s="607"/>
      <c r="U22" s="608">
        <f t="shared" si="7"/>
        <v>0</v>
      </c>
      <c r="V22" s="603"/>
      <c r="W22" s="608">
        <f t="shared" si="8"/>
        <v>0</v>
      </c>
      <c r="X22" s="607"/>
      <c r="Y22" s="607"/>
      <c r="Z22" s="608">
        <f t="shared" si="9"/>
        <v>0</v>
      </c>
      <c r="AA22" s="603"/>
      <c r="AB22" s="608">
        <f t="shared" si="10"/>
        <v>0</v>
      </c>
      <c r="AC22" s="607"/>
      <c r="AD22" s="607"/>
      <c r="AE22" s="608">
        <f t="shared" si="11"/>
        <v>0</v>
      </c>
      <c r="AF22" s="603"/>
      <c r="AG22" s="608">
        <f t="shared" si="12"/>
        <v>0</v>
      </c>
      <c r="AH22" s="607"/>
      <c r="AI22" s="607"/>
      <c r="AJ22" s="608">
        <f t="shared" si="13"/>
        <v>0</v>
      </c>
      <c r="AK22" s="603"/>
      <c r="AL22" s="608">
        <f t="shared" si="14"/>
        <v>0</v>
      </c>
      <c r="AM22" s="607"/>
      <c r="AN22" s="607"/>
      <c r="AO22" s="608">
        <f t="shared" si="15"/>
        <v>0</v>
      </c>
      <c r="AP22" s="603"/>
      <c r="AQ22" s="608">
        <f t="shared" si="16"/>
        <v>0</v>
      </c>
      <c r="AR22" s="609"/>
      <c r="AS22" s="610">
        <f>W22+R22+M22+AB22+AL22+AQ22+AG22</f>
        <v>0</v>
      </c>
      <c r="AT22" s="610">
        <f t="shared" si="17"/>
        <v>0</v>
      </c>
      <c r="AU22" s="608">
        <f t="shared" si="18"/>
        <v>0</v>
      </c>
      <c r="AV22" s="608">
        <f t="shared" si="19"/>
        <v>0</v>
      </c>
      <c r="AW22" s="652">
        <f>IF(E26&gt;0,AV26/E26,0)</f>
        <v>0</v>
      </c>
      <c r="BC22" s="6"/>
      <c r="BD22" s="6"/>
      <c r="BE22" s="6"/>
    </row>
    <row r="23" spans="1:57" ht="23.25" customHeight="1">
      <c r="A23" s="36">
        <f t="shared" si="0"/>
        <v>0</v>
      </c>
      <c r="B23" s="814"/>
      <c r="C23" s="602"/>
      <c r="D23" s="602"/>
      <c r="E23" s="603"/>
      <c r="F23" s="604"/>
      <c r="G23" s="605">
        <f t="shared" si="1"/>
        <v>0</v>
      </c>
      <c r="H23" s="606">
        <f t="shared" si="2"/>
        <v>2</v>
      </c>
      <c r="I23" s="607"/>
      <c r="J23" s="607"/>
      <c r="K23" s="608">
        <f t="shared" si="3"/>
        <v>0</v>
      </c>
      <c r="L23" s="603"/>
      <c r="M23" s="608">
        <f t="shared" si="4"/>
        <v>0</v>
      </c>
      <c r="N23" s="607"/>
      <c r="O23" s="607"/>
      <c r="P23" s="608">
        <f t="shared" si="5"/>
        <v>0</v>
      </c>
      <c r="Q23" s="603"/>
      <c r="R23" s="608">
        <f t="shared" si="6"/>
        <v>0</v>
      </c>
      <c r="S23" s="607"/>
      <c r="T23" s="607"/>
      <c r="U23" s="608">
        <f t="shared" si="7"/>
        <v>0</v>
      </c>
      <c r="V23" s="603"/>
      <c r="W23" s="608">
        <f t="shared" si="8"/>
        <v>0</v>
      </c>
      <c r="X23" s="607"/>
      <c r="Y23" s="607"/>
      <c r="Z23" s="608">
        <f t="shared" si="9"/>
        <v>0</v>
      </c>
      <c r="AA23" s="603"/>
      <c r="AB23" s="608">
        <f t="shared" si="10"/>
        <v>0</v>
      </c>
      <c r="AC23" s="607"/>
      <c r="AD23" s="607"/>
      <c r="AE23" s="608">
        <f t="shared" si="11"/>
        <v>0</v>
      </c>
      <c r="AF23" s="603"/>
      <c r="AG23" s="608">
        <f t="shared" si="12"/>
        <v>0</v>
      </c>
      <c r="AH23" s="607"/>
      <c r="AI23" s="607"/>
      <c r="AJ23" s="608">
        <f t="shared" si="13"/>
        <v>0</v>
      </c>
      <c r="AK23" s="603"/>
      <c r="AL23" s="608">
        <f t="shared" si="14"/>
        <v>0</v>
      </c>
      <c r="AM23" s="607"/>
      <c r="AN23" s="607"/>
      <c r="AO23" s="608">
        <f t="shared" si="15"/>
        <v>0</v>
      </c>
      <c r="AP23" s="603"/>
      <c r="AQ23" s="608">
        <f t="shared" si="16"/>
        <v>0</v>
      </c>
      <c r="AR23" s="609"/>
      <c r="AS23" s="610">
        <f>W23+R23+M23+AB23+AL23+AQ23+AG23</f>
        <v>0</v>
      </c>
      <c r="AT23" s="610">
        <f t="shared" si="17"/>
        <v>0</v>
      </c>
      <c r="AU23" s="608">
        <f t="shared" si="18"/>
        <v>0</v>
      </c>
      <c r="AV23" s="608">
        <f t="shared" si="19"/>
        <v>0</v>
      </c>
      <c r="BC23" s="6"/>
      <c r="BD23" s="6"/>
      <c r="BE23" s="6"/>
    </row>
    <row r="24" spans="1:57" ht="23.25" customHeight="1">
      <c r="A24" s="36">
        <f t="shared" si="0"/>
        <v>0</v>
      </c>
      <c r="B24" s="814"/>
      <c r="C24" s="602"/>
      <c r="D24" s="602"/>
      <c r="E24" s="603"/>
      <c r="F24" s="604"/>
      <c r="G24" s="605">
        <f t="shared" si="1"/>
        <v>0</v>
      </c>
      <c r="H24" s="606">
        <f t="shared" si="2"/>
        <v>2</v>
      </c>
      <c r="I24" s="607"/>
      <c r="J24" s="607"/>
      <c r="K24" s="608">
        <f t="shared" si="3"/>
        <v>0</v>
      </c>
      <c r="L24" s="603"/>
      <c r="M24" s="608">
        <f t="shared" si="4"/>
        <v>0</v>
      </c>
      <c r="N24" s="607"/>
      <c r="O24" s="607"/>
      <c r="P24" s="608">
        <f t="shared" si="5"/>
        <v>0</v>
      </c>
      <c r="Q24" s="603"/>
      <c r="R24" s="608">
        <f t="shared" si="6"/>
        <v>0</v>
      </c>
      <c r="S24" s="607"/>
      <c r="T24" s="607"/>
      <c r="U24" s="608">
        <f t="shared" si="7"/>
        <v>0</v>
      </c>
      <c r="V24" s="603"/>
      <c r="W24" s="608">
        <f t="shared" si="8"/>
        <v>0</v>
      </c>
      <c r="X24" s="607"/>
      <c r="Y24" s="607"/>
      <c r="Z24" s="608">
        <f t="shared" si="9"/>
        <v>0</v>
      </c>
      <c r="AA24" s="603"/>
      <c r="AB24" s="608">
        <f t="shared" si="10"/>
        <v>0</v>
      </c>
      <c r="AC24" s="607"/>
      <c r="AD24" s="607"/>
      <c r="AE24" s="608">
        <f t="shared" si="11"/>
        <v>0</v>
      </c>
      <c r="AF24" s="603"/>
      <c r="AG24" s="608">
        <f t="shared" si="12"/>
        <v>0</v>
      </c>
      <c r="AH24" s="607"/>
      <c r="AI24" s="607"/>
      <c r="AJ24" s="608">
        <f t="shared" si="13"/>
        <v>0</v>
      </c>
      <c r="AK24" s="603"/>
      <c r="AL24" s="608">
        <f t="shared" si="14"/>
        <v>0</v>
      </c>
      <c r="AM24" s="607"/>
      <c r="AN24" s="607"/>
      <c r="AO24" s="608">
        <f t="shared" si="15"/>
        <v>0</v>
      </c>
      <c r="AP24" s="603"/>
      <c r="AQ24" s="608">
        <f t="shared" si="16"/>
        <v>0</v>
      </c>
      <c r="AR24" s="609"/>
      <c r="AS24" s="610">
        <f>W24+R24+M24+AB24+AL24+AQ24+AG24</f>
        <v>0</v>
      </c>
      <c r="AT24" s="610">
        <f t="shared" si="17"/>
        <v>0</v>
      </c>
      <c r="AU24" s="608">
        <f t="shared" si="18"/>
        <v>0</v>
      </c>
      <c r="AV24" s="608">
        <f t="shared" si="19"/>
        <v>0</v>
      </c>
      <c r="AX24" s="51"/>
      <c r="BC24" s="6"/>
      <c r="BD24" s="6"/>
      <c r="BE24" s="6"/>
    </row>
    <row r="25" spans="1:57" ht="23.25" customHeight="1">
      <c r="A25" s="36">
        <f t="shared" si="0"/>
        <v>0</v>
      </c>
      <c r="B25" s="814"/>
      <c r="C25" s="602"/>
      <c r="D25" s="602"/>
      <c r="E25" s="603"/>
      <c r="F25" s="604"/>
      <c r="G25" s="605">
        <f t="shared" si="1"/>
        <v>0</v>
      </c>
      <c r="H25" s="606">
        <f t="shared" si="2"/>
        <v>2</v>
      </c>
      <c r="I25" s="607"/>
      <c r="J25" s="607"/>
      <c r="K25" s="608">
        <f t="shared" si="3"/>
        <v>0</v>
      </c>
      <c r="L25" s="603"/>
      <c r="M25" s="608">
        <f t="shared" si="4"/>
        <v>0</v>
      </c>
      <c r="N25" s="607"/>
      <c r="O25" s="607"/>
      <c r="P25" s="608">
        <f t="shared" si="5"/>
        <v>0</v>
      </c>
      <c r="Q25" s="603"/>
      <c r="R25" s="608">
        <f t="shared" si="6"/>
        <v>0</v>
      </c>
      <c r="S25" s="607"/>
      <c r="T25" s="607"/>
      <c r="U25" s="608">
        <f t="shared" si="7"/>
        <v>0</v>
      </c>
      <c r="V25" s="603"/>
      <c r="W25" s="608">
        <f t="shared" si="8"/>
        <v>0</v>
      </c>
      <c r="X25" s="607"/>
      <c r="Y25" s="607"/>
      <c r="Z25" s="608">
        <f t="shared" si="9"/>
        <v>0</v>
      </c>
      <c r="AA25" s="603"/>
      <c r="AB25" s="608">
        <f t="shared" si="10"/>
        <v>0</v>
      </c>
      <c r="AC25" s="607"/>
      <c r="AD25" s="607"/>
      <c r="AE25" s="608">
        <f t="shared" si="11"/>
        <v>0</v>
      </c>
      <c r="AF25" s="603"/>
      <c r="AG25" s="608">
        <f t="shared" si="12"/>
        <v>0</v>
      </c>
      <c r="AH25" s="607"/>
      <c r="AI25" s="607"/>
      <c r="AJ25" s="608">
        <f t="shared" si="13"/>
        <v>0</v>
      </c>
      <c r="AK25" s="603"/>
      <c r="AL25" s="608">
        <f t="shared" si="14"/>
        <v>0</v>
      </c>
      <c r="AM25" s="607"/>
      <c r="AN25" s="607"/>
      <c r="AO25" s="608">
        <f t="shared" si="15"/>
        <v>0</v>
      </c>
      <c r="AP25" s="603"/>
      <c r="AQ25" s="608">
        <f t="shared" si="16"/>
        <v>0</v>
      </c>
      <c r="AR25" s="609"/>
      <c r="AS25" s="610">
        <f>W25+R25+M25+AB25+AL25+AQ25</f>
        <v>0</v>
      </c>
      <c r="AT25" s="610">
        <f t="shared" si="17"/>
        <v>0</v>
      </c>
      <c r="AU25" s="608">
        <f t="shared" si="18"/>
        <v>0</v>
      </c>
      <c r="AV25" s="608">
        <f t="shared" si="19"/>
        <v>0</v>
      </c>
      <c r="BC25" s="6"/>
      <c r="BD25" s="6"/>
      <c r="BE25" s="6"/>
    </row>
    <row r="26" spans="1:57" ht="27" customHeight="1">
      <c r="A26" s="36"/>
      <c r="B26" s="814"/>
      <c r="C26" s="612">
        <f>COUNTA(C20:C25)</f>
        <v>0</v>
      </c>
      <c r="D26" s="612"/>
      <c r="E26" s="613">
        <f>SUM(E20:E25)</f>
        <v>0</v>
      </c>
      <c r="F26" s="614"/>
      <c r="G26" s="605"/>
      <c r="H26" s="606"/>
      <c r="I26" s="799" t="s">
        <v>32</v>
      </c>
      <c r="J26" s="799"/>
      <c r="K26" s="799"/>
      <c r="L26" s="799"/>
      <c r="M26" s="615">
        <f>SUM(M20:M25)</f>
        <v>0</v>
      </c>
      <c r="N26" s="799" t="s">
        <v>32</v>
      </c>
      <c r="O26" s="799"/>
      <c r="P26" s="799"/>
      <c r="Q26" s="799"/>
      <c r="R26" s="615">
        <f>SUM(R20:R25)</f>
        <v>0</v>
      </c>
      <c r="S26" s="799" t="s">
        <v>32</v>
      </c>
      <c r="T26" s="799"/>
      <c r="U26" s="799"/>
      <c r="V26" s="799"/>
      <c r="W26" s="615">
        <f>SUM(W20:W25)</f>
        <v>0</v>
      </c>
      <c r="X26" s="799" t="s">
        <v>32</v>
      </c>
      <c r="Y26" s="799"/>
      <c r="Z26" s="799"/>
      <c r="AA26" s="799"/>
      <c r="AB26" s="615">
        <f>SUM(AB20:AB25)</f>
        <v>0</v>
      </c>
      <c r="AC26" s="799" t="s">
        <v>32</v>
      </c>
      <c r="AD26" s="799"/>
      <c r="AE26" s="799"/>
      <c r="AF26" s="799"/>
      <c r="AG26" s="615">
        <f>SUM(AG20:AG25)</f>
        <v>0</v>
      </c>
      <c r="AH26" s="799" t="s">
        <v>32</v>
      </c>
      <c r="AI26" s="799"/>
      <c r="AJ26" s="799"/>
      <c r="AK26" s="799"/>
      <c r="AL26" s="615">
        <f>SUM(AL20:AL25)</f>
        <v>0</v>
      </c>
      <c r="AM26" s="807" t="s">
        <v>32</v>
      </c>
      <c r="AN26" s="808"/>
      <c r="AO26" s="808"/>
      <c r="AP26" s="809"/>
      <c r="AQ26" s="615">
        <f>SUM(AQ20:AQ25)</f>
        <v>0</v>
      </c>
      <c r="AR26" s="618"/>
      <c r="AS26" s="617">
        <f>SUM(AS20:AS25)</f>
        <v>0</v>
      </c>
      <c r="AT26" s="617">
        <f>SUM(AT20:AT25)</f>
        <v>0</v>
      </c>
      <c r="AU26" s="615">
        <f>SUM(AU20:AU25)</f>
        <v>0</v>
      </c>
      <c r="AV26" s="615">
        <f>SUM(AV20:AV25)</f>
        <v>0</v>
      </c>
      <c r="AZ26" s="52"/>
      <c r="BC26" s="6"/>
      <c r="BD26" s="6"/>
      <c r="BE26" s="6"/>
    </row>
    <row r="27" spans="1:57" ht="16.5" thickBot="1">
      <c r="A27" s="36"/>
      <c r="B27" s="37"/>
      <c r="G27" s="45"/>
      <c r="H27" s="46"/>
      <c r="I27" s="797"/>
      <c r="J27" s="798"/>
      <c r="K27" s="53"/>
      <c r="N27" s="797"/>
      <c r="O27" s="798"/>
      <c r="P27" s="53"/>
      <c r="S27" s="797"/>
      <c r="T27" s="798"/>
      <c r="U27" s="53"/>
      <c r="X27" s="797"/>
      <c r="Y27" s="798"/>
      <c r="Z27" s="53"/>
      <c r="AC27" s="797"/>
      <c r="AD27" s="798"/>
      <c r="AE27" s="53"/>
      <c r="AH27" s="797"/>
      <c r="AI27" s="798"/>
      <c r="AJ27" s="53"/>
      <c r="AM27" s="797"/>
      <c r="AN27" s="798"/>
      <c r="AO27" s="53"/>
      <c r="AR27" s="54"/>
      <c r="BC27" s="6"/>
      <c r="BD27" s="6"/>
      <c r="BE27" s="6"/>
    </row>
    <row r="28" spans="1:57" ht="78.75">
      <c r="A28" s="36"/>
      <c r="B28" s="37"/>
      <c r="C28" s="815" t="s">
        <v>84</v>
      </c>
      <c r="D28" s="816"/>
      <c r="E28" s="11" t="s">
        <v>131</v>
      </c>
      <c r="F28" s="48"/>
      <c r="G28" s="45"/>
      <c r="H28" s="46"/>
      <c r="I28" s="22" t="s">
        <v>41</v>
      </c>
      <c r="J28" s="23" t="s">
        <v>42</v>
      </c>
      <c r="K28" s="24" t="s">
        <v>127</v>
      </c>
      <c r="L28" s="25" t="s">
        <v>46</v>
      </c>
      <c r="M28" s="24" t="s">
        <v>47</v>
      </c>
      <c r="N28" s="22" t="s">
        <v>41</v>
      </c>
      <c r="O28" s="23" t="s">
        <v>42</v>
      </c>
      <c r="P28" s="24" t="s">
        <v>127</v>
      </c>
      <c r="Q28" s="25" t="s">
        <v>46</v>
      </c>
      <c r="R28" s="24" t="s">
        <v>47</v>
      </c>
      <c r="S28" s="22" t="s">
        <v>41</v>
      </c>
      <c r="T28" s="23" t="s">
        <v>42</v>
      </c>
      <c r="U28" s="24" t="s">
        <v>127</v>
      </c>
      <c r="V28" s="25" t="s">
        <v>46</v>
      </c>
      <c r="W28" s="24" t="s">
        <v>47</v>
      </c>
      <c r="X28" s="22" t="s">
        <v>41</v>
      </c>
      <c r="Y28" s="23" t="s">
        <v>42</v>
      </c>
      <c r="Z28" s="24" t="s">
        <v>127</v>
      </c>
      <c r="AA28" s="25" t="s">
        <v>46</v>
      </c>
      <c r="AB28" s="24" t="s">
        <v>47</v>
      </c>
      <c r="AC28" s="22" t="s">
        <v>41</v>
      </c>
      <c r="AD28" s="23" t="s">
        <v>42</v>
      </c>
      <c r="AE28" s="24" t="s">
        <v>127</v>
      </c>
      <c r="AF28" s="25" t="s">
        <v>46</v>
      </c>
      <c r="AG28" s="24" t="s">
        <v>47</v>
      </c>
      <c r="AH28" s="22" t="s">
        <v>41</v>
      </c>
      <c r="AI28" s="23" t="s">
        <v>42</v>
      </c>
      <c r="AJ28" s="24" t="s">
        <v>127</v>
      </c>
      <c r="AK28" s="25" t="s">
        <v>46</v>
      </c>
      <c r="AL28" s="24" t="s">
        <v>47</v>
      </c>
      <c r="AM28" s="22" t="s">
        <v>41</v>
      </c>
      <c r="AN28" s="23" t="s">
        <v>42</v>
      </c>
      <c r="AO28" s="24" t="s">
        <v>127</v>
      </c>
      <c r="AP28" s="25" t="s">
        <v>46</v>
      </c>
      <c r="AQ28" s="24" t="s">
        <v>47</v>
      </c>
      <c r="AR28" s="55"/>
      <c r="AS28" s="26" t="s">
        <v>71</v>
      </c>
      <c r="AT28" s="26" t="s">
        <v>128</v>
      </c>
      <c r="AU28" s="27" t="s">
        <v>129</v>
      </c>
      <c r="AV28" s="27" t="s">
        <v>130</v>
      </c>
      <c r="AY28" s="801">
        <f>AT35</f>
        <v>0</v>
      </c>
      <c r="AZ28" s="802"/>
      <c r="BC28" s="6"/>
      <c r="BD28" s="6"/>
      <c r="BE28" s="6"/>
    </row>
    <row r="29" spans="1:57" ht="24" customHeight="1" thickBot="1">
      <c r="A29" s="36">
        <f t="shared" ref="A29:A34" si="20">IF(D29="",0,1)</f>
        <v>0</v>
      </c>
      <c r="B29" s="814" t="s">
        <v>132</v>
      </c>
      <c r="C29" s="602"/>
      <c r="D29" s="602"/>
      <c r="E29" s="619"/>
      <c r="F29" s="620"/>
      <c r="G29" s="621">
        <f t="shared" ref="G29:G34" si="21">IF(J29="",0,1)</f>
        <v>0</v>
      </c>
      <c r="H29" s="622">
        <f t="shared" ref="H29:H34" si="22">IF(A29+G29=1,0,2)</f>
        <v>2</v>
      </c>
      <c r="I29" s="623"/>
      <c r="J29" s="623"/>
      <c r="K29" s="624">
        <f t="shared" ref="K29:K34" si="23">J29-I29</f>
        <v>0</v>
      </c>
      <c r="L29" s="625"/>
      <c r="M29" s="624">
        <f t="shared" ref="M29:M34" si="24">L29*K29</f>
        <v>0</v>
      </c>
      <c r="N29" s="623"/>
      <c r="O29" s="623"/>
      <c r="P29" s="624">
        <f t="shared" ref="P29:P34" si="25">O29-N29</f>
        <v>0</v>
      </c>
      <c r="Q29" s="625"/>
      <c r="R29" s="624">
        <f t="shared" ref="R29:R34" si="26">Q29*P29</f>
        <v>0</v>
      </c>
      <c r="S29" s="623"/>
      <c r="T29" s="623"/>
      <c r="U29" s="624">
        <f t="shared" ref="U29:U34" si="27">T29-S29</f>
        <v>0</v>
      </c>
      <c r="V29" s="625"/>
      <c r="W29" s="624">
        <f t="shared" ref="W29:W34" si="28">V29*U29</f>
        <v>0</v>
      </c>
      <c r="X29" s="623"/>
      <c r="Y29" s="623"/>
      <c r="Z29" s="624">
        <f t="shared" ref="Z29:Z34" si="29">Y29-X29</f>
        <v>0</v>
      </c>
      <c r="AA29" s="625"/>
      <c r="AB29" s="624">
        <f t="shared" ref="AB29:AB34" si="30">AA29*Z29</f>
        <v>0</v>
      </c>
      <c r="AC29" s="623"/>
      <c r="AD29" s="623"/>
      <c r="AE29" s="624">
        <f t="shared" ref="AE29:AE34" si="31">AD29-AC29</f>
        <v>0</v>
      </c>
      <c r="AF29" s="625"/>
      <c r="AG29" s="624">
        <f t="shared" ref="AG29:AG34" si="32">AF29*AE29</f>
        <v>0</v>
      </c>
      <c r="AH29" s="623"/>
      <c r="AI29" s="623"/>
      <c r="AJ29" s="624">
        <f t="shared" ref="AJ29:AJ34" si="33">AI29-AH29</f>
        <v>0</v>
      </c>
      <c r="AK29" s="625"/>
      <c r="AL29" s="624">
        <f t="shared" ref="AL29:AL34" si="34">AK29*AJ29</f>
        <v>0</v>
      </c>
      <c r="AM29" s="623"/>
      <c r="AN29" s="626"/>
      <c r="AO29" s="624">
        <f t="shared" ref="AO29:AO34" si="35">AN29-AM29</f>
        <v>0</v>
      </c>
      <c r="AP29" s="625"/>
      <c r="AQ29" s="624">
        <f t="shared" ref="AQ29:AQ34" si="36">AP29*AO29</f>
        <v>0</v>
      </c>
      <c r="AR29" s="627"/>
      <c r="AS29" s="628">
        <f>W29+R29+M29+AB29+AL29+AQ29+AG29</f>
        <v>0</v>
      </c>
      <c r="AT29" s="628">
        <f t="shared" ref="AT29:AT34" si="37">AS29*E29</f>
        <v>0</v>
      </c>
      <c r="AU29" s="624">
        <f t="shared" ref="AU29:AU34" si="38">P29+U29+K29+AE29+AJ29+AO29+Z29</f>
        <v>0</v>
      </c>
      <c r="AV29" s="624">
        <f t="shared" ref="AV29:AV34" si="39">AU29*E29</f>
        <v>0</v>
      </c>
      <c r="AY29" s="803"/>
      <c r="AZ29" s="804"/>
      <c r="BC29" s="6"/>
      <c r="BD29" s="6"/>
      <c r="BE29" s="6"/>
    </row>
    <row r="30" spans="1:57" ht="24" customHeight="1">
      <c r="A30" s="36">
        <f t="shared" si="20"/>
        <v>0</v>
      </c>
      <c r="B30" s="814"/>
      <c r="C30" s="629"/>
      <c r="D30" s="629"/>
      <c r="E30" s="619"/>
      <c r="F30" s="620"/>
      <c r="G30" s="621">
        <f t="shared" si="21"/>
        <v>0</v>
      </c>
      <c r="H30" s="622">
        <f t="shared" si="22"/>
        <v>2</v>
      </c>
      <c r="I30" s="623"/>
      <c r="J30" s="623"/>
      <c r="K30" s="624">
        <f t="shared" si="23"/>
        <v>0</v>
      </c>
      <c r="L30" s="625"/>
      <c r="M30" s="624">
        <f t="shared" si="24"/>
        <v>0</v>
      </c>
      <c r="N30" s="623"/>
      <c r="O30" s="623"/>
      <c r="P30" s="624">
        <f t="shared" si="25"/>
        <v>0</v>
      </c>
      <c r="Q30" s="625"/>
      <c r="R30" s="624">
        <f t="shared" si="26"/>
        <v>0</v>
      </c>
      <c r="S30" s="623"/>
      <c r="T30" s="623"/>
      <c r="U30" s="624">
        <f t="shared" si="27"/>
        <v>0</v>
      </c>
      <c r="V30" s="625"/>
      <c r="W30" s="624">
        <f t="shared" si="28"/>
        <v>0</v>
      </c>
      <c r="X30" s="623"/>
      <c r="Y30" s="623"/>
      <c r="Z30" s="624">
        <f t="shared" si="29"/>
        <v>0</v>
      </c>
      <c r="AA30" s="625"/>
      <c r="AB30" s="624">
        <f t="shared" si="30"/>
        <v>0</v>
      </c>
      <c r="AC30" s="623"/>
      <c r="AD30" s="623"/>
      <c r="AE30" s="624">
        <f t="shared" si="31"/>
        <v>0</v>
      </c>
      <c r="AF30" s="625"/>
      <c r="AG30" s="624">
        <f t="shared" si="32"/>
        <v>0</v>
      </c>
      <c r="AH30" s="623"/>
      <c r="AI30" s="623"/>
      <c r="AJ30" s="624">
        <f t="shared" si="33"/>
        <v>0</v>
      </c>
      <c r="AK30" s="625"/>
      <c r="AL30" s="624">
        <f t="shared" si="34"/>
        <v>0</v>
      </c>
      <c r="AM30" s="623"/>
      <c r="AN30" s="626"/>
      <c r="AO30" s="624">
        <f t="shared" si="35"/>
        <v>0</v>
      </c>
      <c r="AP30" s="625"/>
      <c r="AQ30" s="624">
        <f t="shared" si="36"/>
        <v>0</v>
      </c>
      <c r="AR30" s="627"/>
      <c r="AS30" s="628">
        <f>W30+R30+M30+AB30+AL30+AQ30+AG30</f>
        <v>0</v>
      </c>
      <c r="AT30" s="628">
        <f t="shared" si="37"/>
        <v>0</v>
      </c>
      <c r="AU30" s="624">
        <f t="shared" si="38"/>
        <v>0</v>
      </c>
      <c r="AV30" s="624">
        <f t="shared" si="39"/>
        <v>0</v>
      </c>
      <c r="BC30" s="6"/>
      <c r="BD30" s="6"/>
      <c r="BE30" s="6"/>
    </row>
    <row r="31" spans="1:57" ht="24" customHeight="1">
      <c r="A31" s="36">
        <f t="shared" si="20"/>
        <v>0</v>
      </c>
      <c r="B31" s="814"/>
      <c r="C31" s="629"/>
      <c r="D31" s="629"/>
      <c r="E31" s="619"/>
      <c r="F31" s="630"/>
      <c r="G31" s="621">
        <f t="shared" si="21"/>
        <v>0</v>
      </c>
      <c r="H31" s="622">
        <f t="shared" si="22"/>
        <v>2</v>
      </c>
      <c r="I31" s="623"/>
      <c r="J31" s="623"/>
      <c r="K31" s="624">
        <f t="shared" si="23"/>
        <v>0</v>
      </c>
      <c r="L31" s="625"/>
      <c r="M31" s="624">
        <f t="shared" si="24"/>
        <v>0</v>
      </c>
      <c r="N31" s="623"/>
      <c r="O31" s="626"/>
      <c r="P31" s="624">
        <f t="shared" si="25"/>
        <v>0</v>
      </c>
      <c r="Q31" s="625"/>
      <c r="R31" s="624">
        <f t="shared" si="26"/>
        <v>0</v>
      </c>
      <c r="S31" s="623"/>
      <c r="T31" s="626"/>
      <c r="U31" s="624">
        <f t="shared" si="27"/>
        <v>0</v>
      </c>
      <c r="V31" s="625"/>
      <c r="W31" s="624">
        <f t="shared" si="28"/>
        <v>0</v>
      </c>
      <c r="X31" s="623"/>
      <c r="Y31" s="626"/>
      <c r="Z31" s="624">
        <f t="shared" si="29"/>
        <v>0</v>
      </c>
      <c r="AA31" s="625"/>
      <c r="AB31" s="624">
        <f t="shared" si="30"/>
        <v>0</v>
      </c>
      <c r="AC31" s="623"/>
      <c r="AD31" s="626"/>
      <c r="AE31" s="624">
        <f t="shared" si="31"/>
        <v>0</v>
      </c>
      <c r="AF31" s="625"/>
      <c r="AG31" s="624">
        <f t="shared" si="32"/>
        <v>0</v>
      </c>
      <c r="AH31" s="623"/>
      <c r="AI31" s="626"/>
      <c r="AJ31" s="624">
        <f t="shared" si="33"/>
        <v>0</v>
      </c>
      <c r="AK31" s="625"/>
      <c r="AL31" s="624">
        <f t="shared" si="34"/>
        <v>0</v>
      </c>
      <c r="AM31" s="623"/>
      <c r="AN31" s="626"/>
      <c r="AO31" s="624">
        <f t="shared" si="35"/>
        <v>0</v>
      </c>
      <c r="AP31" s="625"/>
      <c r="AQ31" s="624">
        <f t="shared" si="36"/>
        <v>0</v>
      </c>
      <c r="AR31" s="627"/>
      <c r="AS31" s="628">
        <f>W31+R31+M31+AB31+AL31+AQ31+AG31</f>
        <v>0</v>
      </c>
      <c r="AT31" s="628">
        <f t="shared" si="37"/>
        <v>0</v>
      </c>
      <c r="AU31" s="624">
        <f t="shared" si="38"/>
        <v>0</v>
      </c>
      <c r="AV31" s="624">
        <f t="shared" si="39"/>
        <v>0</v>
      </c>
      <c r="AW31" s="652">
        <f>IF(E35&gt;0,AV35/E35,0)</f>
        <v>0</v>
      </c>
      <c r="BC31" s="6"/>
      <c r="BD31" s="6"/>
      <c r="BE31" s="6"/>
    </row>
    <row r="32" spans="1:57" ht="24" customHeight="1">
      <c r="A32" s="36">
        <f t="shared" si="20"/>
        <v>0</v>
      </c>
      <c r="B32" s="814"/>
      <c r="C32" s="629"/>
      <c r="D32" s="629"/>
      <c r="E32" s="619"/>
      <c r="F32" s="620"/>
      <c r="G32" s="621">
        <f t="shared" si="21"/>
        <v>0</v>
      </c>
      <c r="H32" s="622">
        <f t="shared" si="22"/>
        <v>2</v>
      </c>
      <c r="I32" s="623"/>
      <c r="J32" s="623"/>
      <c r="K32" s="624">
        <f t="shared" si="23"/>
        <v>0</v>
      </c>
      <c r="L32" s="625"/>
      <c r="M32" s="624">
        <f t="shared" si="24"/>
        <v>0</v>
      </c>
      <c r="N32" s="623"/>
      <c r="O32" s="626"/>
      <c r="P32" s="624">
        <f t="shared" si="25"/>
        <v>0</v>
      </c>
      <c r="Q32" s="625"/>
      <c r="R32" s="624">
        <f t="shared" si="26"/>
        <v>0</v>
      </c>
      <c r="S32" s="623"/>
      <c r="T32" s="626"/>
      <c r="U32" s="624">
        <f t="shared" si="27"/>
        <v>0</v>
      </c>
      <c r="V32" s="625"/>
      <c r="W32" s="624">
        <f t="shared" si="28"/>
        <v>0</v>
      </c>
      <c r="X32" s="623"/>
      <c r="Y32" s="626"/>
      <c r="Z32" s="624">
        <f t="shared" si="29"/>
        <v>0</v>
      </c>
      <c r="AA32" s="625"/>
      <c r="AB32" s="624">
        <f t="shared" si="30"/>
        <v>0</v>
      </c>
      <c r="AC32" s="623"/>
      <c r="AD32" s="626"/>
      <c r="AE32" s="624">
        <f t="shared" si="31"/>
        <v>0</v>
      </c>
      <c r="AF32" s="625"/>
      <c r="AG32" s="624">
        <f t="shared" si="32"/>
        <v>0</v>
      </c>
      <c r="AH32" s="623"/>
      <c r="AI32" s="626"/>
      <c r="AJ32" s="624">
        <f t="shared" si="33"/>
        <v>0</v>
      </c>
      <c r="AK32" s="625"/>
      <c r="AL32" s="624">
        <f t="shared" si="34"/>
        <v>0</v>
      </c>
      <c r="AM32" s="623"/>
      <c r="AN32" s="626"/>
      <c r="AO32" s="624">
        <f t="shared" si="35"/>
        <v>0</v>
      </c>
      <c r="AP32" s="625"/>
      <c r="AQ32" s="624">
        <f t="shared" si="36"/>
        <v>0</v>
      </c>
      <c r="AR32" s="627"/>
      <c r="AS32" s="628">
        <f>W32+R32+M32+AB32+AL32+AQ32+AG32</f>
        <v>0</v>
      </c>
      <c r="AT32" s="628">
        <f t="shared" si="37"/>
        <v>0</v>
      </c>
      <c r="AU32" s="624">
        <f t="shared" si="38"/>
        <v>0</v>
      </c>
      <c r="AV32" s="624">
        <f t="shared" si="39"/>
        <v>0</v>
      </c>
      <c r="BC32" s="6"/>
      <c r="BD32" s="6"/>
      <c r="BE32" s="6"/>
    </row>
    <row r="33" spans="1:57" ht="24" customHeight="1">
      <c r="A33" s="36">
        <f t="shared" si="20"/>
        <v>0</v>
      </c>
      <c r="B33" s="814"/>
      <c r="C33" s="629"/>
      <c r="D33" s="629"/>
      <c r="E33" s="619"/>
      <c r="F33" s="631"/>
      <c r="G33" s="621">
        <f t="shared" si="21"/>
        <v>0</v>
      </c>
      <c r="H33" s="622">
        <f t="shared" si="22"/>
        <v>2</v>
      </c>
      <c r="I33" s="632"/>
      <c r="J33" s="623"/>
      <c r="K33" s="624">
        <f t="shared" si="23"/>
        <v>0</v>
      </c>
      <c r="L33" s="625"/>
      <c r="M33" s="624">
        <f t="shared" si="24"/>
        <v>0</v>
      </c>
      <c r="N33" s="623"/>
      <c r="O33" s="626"/>
      <c r="P33" s="624">
        <f t="shared" si="25"/>
        <v>0</v>
      </c>
      <c r="Q33" s="625"/>
      <c r="R33" s="624">
        <f t="shared" si="26"/>
        <v>0</v>
      </c>
      <c r="S33" s="623"/>
      <c r="T33" s="626"/>
      <c r="U33" s="624">
        <f t="shared" si="27"/>
        <v>0</v>
      </c>
      <c r="V33" s="625"/>
      <c r="W33" s="624">
        <f t="shared" si="28"/>
        <v>0</v>
      </c>
      <c r="X33" s="623"/>
      <c r="Y33" s="626"/>
      <c r="Z33" s="624">
        <f t="shared" si="29"/>
        <v>0</v>
      </c>
      <c r="AA33" s="625"/>
      <c r="AB33" s="624">
        <f t="shared" si="30"/>
        <v>0</v>
      </c>
      <c r="AC33" s="623"/>
      <c r="AD33" s="626"/>
      <c r="AE33" s="624">
        <f t="shared" si="31"/>
        <v>0</v>
      </c>
      <c r="AF33" s="625"/>
      <c r="AG33" s="624">
        <f t="shared" si="32"/>
        <v>0</v>
      </c>
      <c r="AH33" s="623"/>
      <c r="AI33" s="626"/>
      <c r="AJ33" s="624">
        <f t="shared" si="33"/>
        <v>0</v>
      </c>
      <c r="AK33" s="625"/>
      <c r="AL33" s="624">
        <f t="shared" si="34"/>
        <v>0</v>
      </c>
      <c r="AM33" s="623"/>
      <c r="AN33" s="626"/>
      <c r="AO33" s="624">
        <f t="shared" si="35"/>
        <v>0</v>
      </c>
      <c r="AP33" s="625"/>
      <c r="AQ33" s="624">
        <f t="shared" si="36"/>
        <v>0</v>
      </c>
      <c r="AR33" s="627"/>
      <c r="AS33" s="628">
        <f>W33+R33+M33+AB33+AL33+AQ33+AG33</f>
        <v>0</v>
      </c>
      <c r="AT33" s="628">
        <f t="shared" si="37"/>
        <v>0</v>
      </c>
      <c r="AU33" s="624">
        <f t="shared" si="38"/>
        <v>0</v>
      </c>
      <c r="AV33" s="624">
        <f t="shared" si="39"/>
        <v>0</v>
      </c>
      <c r="BC33" s="6"/>
      <c r="BD33" s="6"/>
      <c r="BE33" s="6"/>
    </row>
    <row r="34" spans="1:57" ht="24" customHeight="1">
      <c r="A34" s="36">
        <f t="shared" si="20"/>
        <v>0</v>
      </c>
      <c r="B34" s="814"/>
      <c r="C34" s="629"/>
      <c r="D34" s="629"/>
      <c r="E34" s="619"/>
      <c r="F34" s="631"/>
      <c r="G34" s="621">
        <f t="shared" si="21"/>
        <v>0</v>
      </c>
      <c r="H34" s="622">
        <f t="shared" si="22"/>
        <v>2</v>
      </c>
      <c r="I34" s="633"/>
      <c r="J34" s="623"/>
      <c r="K34" s="624">
        <f t="shared" si="23"/>
        <v>0</v>
      </c>
      <c r="L34" s="625"/>
      <c r="M34" s="624">
        <f t="shared" si="24"/>
        <v>0</v>
      </c>
      <c r="N34" s="634"/>
      <c r="O34" s="626"/>
      <c r="P34" s="624">
        <f t="shared" si="25"/>
        <v>0</v>
      </c>
      <c r="Q34" s="625"/>
      <c r="R34" s="624">
        <f t="shared" si="26"/>
        <v>0</v>
      </c>
      <c r="S34" s="634"/>
      <c r="T34" s="626"/>
      <c r="U34" s="624">
        <f t="shared" si="27"/>
        <v>0</v>
      </c>
      <c r="V34" s="625"/>
      <c r="W34" s="624">
        <f t="shared" si="28"/>
        <v>0</v>
      </c>
      <c r="X34" s="634"/>
      <c r="Y34" s="626"/>
      <c r="Z34" s="624">
        <f t="shared" si="29"/>
        <v>0</v>
      </c>
      <c r="AA34" s="625"/>
      <c r="AB34" s="624">
        <f t="shared" si="30"/>
        <v>0</v>
      </c>
      <c r="AC34" s="634"/>
      <c r="AD34" s="626"/>
      <c r="AE34" s="624">
        <f t="shared" si="31"/>
        <v>0</v>
      </c>
      <c r="AF34" s="625"/>
      <c r="AG34" s="624">
        <f t="shared" si="32"/>
        <v>0</v>
      </c>
      <c r="AH34" s="634"/>
      <c r="AI34" s="626"/>
      <c r="AJ34" s="624">
        <f t="shared" si="33"/>
        <v>0</v>
      </c>
      <c r="AK34" s="625"/>
      <c r="AL34" s="624">
        <f t="shared" si="34"/>
        <v>0</v>
      </c>
      <c r="AM34" s="634"/>
      <c r="AN34" s="626"/>
      <c r="AO34" s="624">
        <f t="shared" si="35"/>
        <v>0</v>
      </c>
      <c r="AP34" s="625"/>
      <c r="AQ34" s="624">
        <f t="shared" si="36"/>
        <v>0</v>
      </c>
      <c r="AR34" s="627"/>
      <c r="AS34" s="628">
        <f>W34+R34+M34+AB34+AL34+AQ34</f>
        <v>0</v>
      </c>
      <c r="AT34" s="628">
        <f t="shared" si="37"/>
        <v>0</v>
      </c>
      <c r="AU34" s="624">
        <f t="shared" si="38"/>
        <v>0</v>
      </c>
      <c r="AV34" s="624">
        <f t="shared" si="39"/>
        <v>0</v>
      </c>
      <c r="BC34" s="6"/>
      <c r="BD34" s="6"/>
      <c r="BE34" s="6"/>
    </row>
    <row r="35" spans="1:57" ht="27" customHeight="1">
      <c r="A35" s="36"/>
      <c r="B35" s="814"/>
      <c r="C35" s="635">
        <f>COUNTA(C29:C34)</f>
        <v>0</v>
      </c>
      <c r="D35" s="635"/>
      <c r="E35" s="613">
        <f>SUM(E29:E34)</f>
        <v>0</v>
      </c>
      <c r="F35" s="636"/>
      <c r="G35" s="621"/>
      <c r="H35" s="622"/>
      <c r="I35" s="794" t="s">
        <v>32</v>
      </c>
      <c r="J35" s="795"/>
      <c r="K35" s="795"/>
      <c r="L35" s="796"/>
      <c r="M35" s="640">
        <f>SUM(M29:M34)</f>
        <v>0</v>
      </c>
      <c r="N35" s="794" t="s">
        <v>32</v>
      </c>
      <c r="O35" s="795"/>
      <c r="P35" s="795"/>
      <c r="Q35" s="796"/>
      <c r="R35" s="640">
        <f>SUM(R29:R34)</f>
        <v>0</v>
      </c>
      <c r="S35" s="794" t="s">
        <v>32</v>
      </c>
      <c r="T35" s="795"/>
      <c r="U35" s="795"/>
      <c r="V35" s="796"/>
      <c r="W35" s="640">
        <f>SUM(W29:W34)</f>
        <v>0</v>
      </c>
      <c r="X35" s="794" t="s">
        <v>32</v>
      </c>
      <c r="Y35" s="795"/>
      <c r="Z35" s="795"/>
      <c r="AA35" s="796"/>
      <c r="AB35" s="640">
        <f>SUM(AB29:AB34)</f>
        <v>0</v>
      </c>
      <c r="AC35" s="794" t="s">
        <v>32</v>
      </c>
      <c r="AD35" s="795"/>
      <c r="AE35" s="795"/>
      <c r="AF35" s="796"/>
      <c r="AG35" s="640">
        <f>SUM(AG29:AG34)</f>
        <v>0</v>
      </c>
      <c r="AH35" s="794" t="s">
        <v>32</v>
      </c>
      <c r="AI35" s="795"/>
      <c r="AJ35" s="795"/>
      <c r="AK35" s="796"/>
      <c r="AL35" s="640">
        <f>SUM(AL29:AL34)</f>
        <v>0</v>
      </c>
      <c r="AM35" s="794" t="s">
        <v>32</v>
      </c>
      <c r="AN35" s="805"/>
      <c r="AO35" s="805"/>
      <c r="AP35" s="806"/>
      <c r="AQ35" s="640">
        <f>SUM(AQ29:AQ34)</f>
        <v>0</v>
      </c>
      <c r="AR35" s="641"/>
      <c r="AS35" s="639">
        <f>SUM(AS29:AS34)</f>
        <v>0</v>
      </c>
      <c r="AT35" s="639">
        <f>SUM(AT29:AT34)</f>
        <v>0</v>
      </c>
      <c r="AU35" s="640">
        <f>SUM(AU29:AU34)</f>
        <v>0</v>
      </c>
      <c r="AV35" s="640">
        <f>SUM(AV29:AV34)</f>
        <v>0</v>
      </c>
      <c r="AZ35" s="52"/>
      <c r="BC35" s="6"/>
      <c r="BD35" s="6"/>
      <c r="BE35" s="6"/>
    </row>
    <row r="36" spans="1:57" ht="16.5" thickBot="1">
      <c r="A36" s="36"/>
      <c r="B36" s="37"/>
      <c r="G36" s="45"/>
      <c r="H36" s="46"/>
      <c r="I36" s="821"/>
      <c r="J36" s="822"/>
      <c r="K36" s="53"/>
      <c r="N36" s="821"/>
      <c r="O36" s="822"/>
      <c r="P36" s="53"/>
      <c r="S36" s="821"/>
      <c r="T36" s="822"/>
      <c r="U36" s="53"/>
      <c r="X36" s="821"/>
      <c r="Y36" s="822"/>
      <c r="Z36" s="53"/>
      <c r="AC36" s="821"/>
      <c r="AD36" s="822"/>
      <c r="AE36" s="53"/>
      <c r="AH36" s="821"/>
      <c r="AI36" s="822"/>
      <c r="AJ36" s="53"/>
      <c r="AM36" s="821"/>
      <c r="AN36" s="822"/>
      <c r="AO36" s="53"/>
      <c r="AR36" s="54"/>
      <c r="BC36" s="6"/>
      <c r="BD36" s="6"/>
      <c r="BE36" s="6"/>
    </row>
    <row r="37" spans="1:57" ht="78.75" customHeight="1">
      <c r="A37" s="36"/>
      <c r="B37" s="37"/>
      <c r="C37" s="815" t="s">
        <v>50</v>
      </c>
      <c r="D37" s="816"/>
      <c r="E37" s="11" t="s">
        <v>131</v>
      </c>
      <c r="F37" s="48"/>
      <c r="G37" s="45"/>
      <c r="H37" s="46"/>
      <c r="I37" s="22" t="s">
        <v>41</v>
      </c>
      <c r="J37" s="23" t="s">
        <v>42</v>
      </c>
      <c r="K37" s="24" t="s">
        <v>127</v>
      </c>
      <c r="L37" s="25" t="s">
        <v>46</v>
      </c>
      <c r="M37" s="24" t="s">
        <v>47</v>
      </c>
      <c r="N37" s="22" t="s">
        <v>41</v>
      </c>
      <c r="O37" s="23" t="s">
        <v>42</v>
      </c>
      <c r="P37" s="24" t="s">
        <v>127</v>
      </c>
      <c r="Q37" s="25" t="s">
        <v>46</v>
      </c>
      <c r="R37" s="24" t="s">
        <v>47</v>
      </c>
      <c r="S37" s="22" t="s">
        <v>41</v>
      </c>
      <c r="T37" s="23" t="s">
        <v>42</v>
      </c>
      <c r="U37" s="24" t="s">
        <v>127</v>
      </c>
      <c r="V37" s="25" t="s">
        <v>46</v>
      </c>
      <c r="W37" s="24" t="s">
        <v>47</v>
      </c>
      <c r="X37" s="22" t="s">
        <v>41</v>
      </c>
      <c r="Y37" s="23" t="s">
        <v>42</v>
      </c>
      <c r="Z37" s="24" t="s">
        <v>127</v>
      </c>
      <c r="AA37" s="25" t="s">
        <v>46</v>
      </c>
      <c r="AB37" s="24" t="s">
        <v>47</v>
      </c>
      <c r="AC37" s="22" t="s">
        <v>41</v>
      </c>
      <c r="AD37" s="23" t="s">
        <v>42</v>
      </c>
      <c r="AE37" s="24" t="s">
        <v>127</v>
      </c>
      <c r="AF37" s="25" t="s">
        <v>46</v>
      </c>
      <c r="AG37" s="24" t="s">
        <v>47</v>
      </c>
      <c r="AH37" s="22" t="s">
        <v>41</v>
      </c>
      <c r="AI37" s="23" t="s">
        <v>42</v>
      </c>
      <c r="AJ37" s="24" t="s">
        <v>127</v>
      </c>
      <c r="AK37" s="25" t="s">
        <v>46</v>
      </c>
      <c r="AL37" s="24" t="s">
        <v>47</v>
      </c>
      <c r="AM37" s="22" t="s">
        <v>41</v>
      </c>
      <c r="AN37" s="23" t="s">
        <v>42</v>
      </c>
      <c r="AO37" s="24" t="s">
        <v>127</v>
      </c>
      <c r="AP37" s="25" t="s">
        <v>46</v>
      </c>
      <c r="AQ37" s="24" t="s">
        <v>47</v>
      </c>
      <c r="AR37" s="55"/>
      <c r="AS37" s="26" t="s">
        <v>71</v>
      </c>
      <c r="AT37" s="26" t="s">
        <v>128</v>
      </c>
      <c r="AU37" s="27" t="s">
        <v>129</v>
      </c>
      <c r="AV37" s="27" t="s">
        <v>130</v>
      </c>
      <c r="AY37" s="801">
        <f>AT44</f>
        <v>0</v>
      </c>
      <c r="AZ37" s="802"/>
      <c r="BC37" s="810" t="s">
        <v>359</v>
      </c>
      <c r="BD37" s="811"/>
      <c r="BE37" s="811"/>
    </row>
    <row r="38" spans="1:57" ht="24" customHeight="1" thickBot="1">
      <c r="A38" s="36">
        <f t="shared" ref="A38:A45" si="40">IF(D38="",0,1)</f>
        <v>0</v>
      </c>
      <c r="B38" s="814" t="s">
        <v>132</v>
      </c>
      <c r="C38" s="602"/>
      <c r="D38" s="602"/>
      <c r="E38" s="619"/>
      <c r="F38" s="631"/>
      <c r="G38" s="621">
        <f>IF(J38="",0,1)</f>
        <v>0</v>
      </c>
      <c r="H38" s="622">
        <f t="shared" ref="H38:H43" si="41">IF(A38+G38=1,0,2)</f>
        <v>2</v>
      </c>
      <c r="I38" s="623"/>
      <c r="J38" s="623"/>
      <c r="K38" s="624">
        <f t="shared" ref="K38:K43" si="42">J38-I38</f>
        <v>0</v>
      </c>
      <c r="L38" s="625"/>
      <c r="M38" s="624">
        <f t="shared" ref="M38:M43" si="43">L38*K38</f>
        <v>0</v>
      </c>
      <c r="N38" s="623"/>
      <c r="O38" s="623"/>
      <c r="P38" s="624">
        <f t="shared" ref="P38:P43" si="44">O38-N38</f>
        <v>0</v>
      </c>
      <c r="Q38" s="625"/>
      <c r="R38" s="624">
        <f t="shared" ref="R38:R43" si="45">Q38*P38</f>
        <v>0</v>
      </c>
      <c r="S38" s="623"/>
      <c r="T38" s="623"/>
      <c r="U38" s="624">
        <f t="shared" ref="U38:U43" si="46">T38-S38</f>
        <v>0</v>
      </c>
      <c r="V38" s="625"/>
      <c r="W38" s="624">
        <f t="shared" ref="W38:W43" si="47">V38*U38</f>
        <v>0</v>
      </c>
      <c r="X38" s="623"/>
      <c r="Y38" s="623"/>
      <c r="Z38" s="624">
        <f t="shared" ref="Z38:Z43" si="48">Y38-X38</f>
        <v>0</v>
      </c>
      <c r="AA38" s="625"/>
      <c r="AB38" s="624">
        <f t="shared" ref="AB38:AB43" si="49">AA38*Z38</f>
        <v>0</v>
      </c>
      <c r="AC38" s="623"/>
      <c r="AD38" s="623"/>
      <c r="AE38" s="624">
        <f t="shared" ref="AE38:AE43" si="50">AD38-AC38</f>
        <v>0</v>
      </c>
      <c r="AF38" s="625"/>
      <c r="AG38" s="624">
        <f t="shared" ref="AG38:AG43" si="51">AF38*AE38</f>
        <v>0</v>
      </c>
      <c r="AH38" s="623"/>
      <c r="AI38" s="623"/>
      <c r="AJ38" s="624">
        <f t="shared" ref="AJ38:AJ43" si="52">AI38-AH38</f>
        <v>0</v>
      </c>
      <c r="AK38" s="625"/>
      <c r="AL38" s="642">
        <f t="shared" ref="AL38:AL43" si="53">AK38*AJ38</f>
        <v>0</v>
      </c>
      <c r="AM38" s="623"/>
      <c r="AN38" s="626"/>
      <c r="AO38" s="624">
        <f t="shared" ref="AO38:AO43" si="54">AN38-AM38</f>
        <v>0</v>
      </c>
      <c r="AP38" s="625"/>
      <c r="AQ38" s="642">
        <f t="shared" ref="AQ38:AQ43" si="55">AP38*AO38</f>
        <v>0</v>
      </c>
      <c r="AR38" s="627"/>
      <c r="AS38" s="628">
        <f>W38+R38+M38+AB38+AL38+AQ38+AG38</f>
        <v>0</v>
      </c>
      <c r="AT38" s="628">
        <f t="shared" ref="AT38:AT43" si="56">AS38*E38</f>
        <v>0</v>
      </c>
      <c r="AU38" s="624">
        <f t="shared" ref="AU38:AU43" si="57">P38+U38+K38+AE38+AJ38+AO38+Z38</f>
        <v>0</v>
      </c>
      <c r="AV38" s="624">
        <f t="shared" ref="AV38:AV43" si="58">AU38*E38</f>
        <v>0</v>
      </c>
      <c r="AY38" s="803"/>
      <c r="AZ38" s="804"/>
      <c r="BC38" s="811"/>
      <c r="BD38" s="811"/>
      <c r="BE38" s="811"/>
    </row>
    <row r="39" spans="1:57" ht="24" customHeight="1">
      <c r="A39" s="36">
        <f t="shared" si="40"/>
        <v>0</v>
      </c>
      <c r="B39" s="814"/>
      <c r="C39" s="629"/>
      <c r="D39" s="629"/>
      <c r="E39" s="619"/>
      <c r="F39" s="643"/>
      <c r="G39" s="621">
        <f>IF(J39="",0,1)</f>
        <v>0</v>
      </c>
      <c r="H39" s="622">
        <f t="shared" si="41"/>
        <v>2</v>
      </c>
      <c r="I39" s="623"/>
      <c r="J39" s="623"/>
      <c r="K39" s="624">
        <f t="shared" si="42"/>
        <v>0</v>
      </c>
      <c r="L39" s="625"/>
      <c r="M39" s="624">
        <f t="shared" si="43"/>
        <v>0</v>
      </c>
      <c r="N39" s="623"/>
      <c r="O39" s="623"/>
      <c r="P39" s="624">
        <f t="shared" si="44"/>
        <v>0</v>
      </c>
      <c r="Q39" s="625"/>
      <c r="R39" s="624">
        <f t="shared" si="45"/>
        <v>0</v>
      </c>
      <c r="S39" s="623"/>
      <c r="T39" s="623"/>
      <c r="U39" s="624">
        <f t="shared" si="46"/>
        <v>0</v>
      </c>
      <c r="V39" s="625"/>
      <c r="W39" s="642">
        <f t="shared" si="47"/>
        <v>0</v>
      </c>
      <c r="X39" s="623"/>
      <c r="Y39" s="623"/>
      <c r="Z39" s="624">
        <f t="shared" si="48"/>
        <v>0</v>
      </c>
      <c r="AA39" s="625"/>
      <c r="AB39" s="642">
        <f t="shared" si="49"/>
        <v>0</v>
      </c>
      <c r="AC39" s="623"/>
      <c r="AD39" s="623"/>
      <c r="AE39" s="624">
        <f t="shared" si="50"/>
        <v>0</v>
      </c>
      <c r="AF39" s="625"/>
      <c r="AG39" s="642">
        <f t="shared" si="51"/>
        <v>0</v>
      </c>
      <c r="AH39" s="623"/>
      <c r="AI39" s="623"/>
      <c r="AJ39" s="624">
        <f t="shared" si="52"/>
        <v>0</v>
      </c>
      <c r="AK39" s="625"/>
      <c r="AL39" s="642">
        <f t="shared" si="53"/>
        <v>0</v>
      </c>
      <c r="AM39" s="623"/>
      <c r="AN39" s="626"/>
      <c r="AO39" s="624">
        <f t="shared" si="54"/>
        <v>0</v>
      </c>
      <c r="AP39" s="625"/>
      <c r="AQ39" s="642">
        <f t="shared" si="55"/>
        <v>0</v>
      </c>
      <c r="AR39" s="627"/>
      <c r="AS39" s="628">
        <f>W39+R39+M39+AB39+AL39+AQ39+AG39</f>
        <v>0</v>
      </c>
      <c r="AT39" s="628">
        <f t="shared" si="56"/>
        <v>0</v>
      </c>
      <c r="AU39" s="624">
        <f t="shared" si="57"/>
        <v>0</v>
      </c>
      <c r="AV39" s="624">
        <f t="shared" si="58"/>
        <v>0</v>
      </c>
      <c r="BC39" s="811"/>
      <c r="BD39" s="811"/>
      <c r="BE39" s="811"/>
    </row>
    <row r="40" spans="1:57" ht="24" customHeight="1">
      <c r="A40" s="36">
        <f t="shared" si="40"/>
        <v>0</v>
      </c>
      <c r="B40" s="814"/>
      <c r="C40" s="629"/>
      <c r="D40" s="629"/>
      <c r="E40" s="619"/>
      <c r="F40" s="631"/>
      <c r="G40" s="621">
        <f>IF(J40="",0,1)</f>
        <v>0</v>
      </c>
      <c r="H40" s="622">
        <f t="shared" si="41"/>
        <v>2</v>
      </c>
      <c r="I40" s="623"/>
      <c r="J40" s="623"/>
      <c r="K40" s="624">
        <f t="shared" si="42"/>
        <v>0</v>
      </c>
      <c r="L40" s="625"/>
      <c r="M40" s="624">
        <f t="shared" si="43"/>
        <v>0</v>
      </c>
      <c r="N40" s="623"/>
      <c r="O40" s="626"/>
      <c r="P40" s="624">
        <f t="shared" si="44"/>
        <v>0</v>
      </c>
      <c r="Q40" s="625"/>
      <c r="R40" s="624">
        <f t="shared" si="45"/>
        <v>0</v>
      </c>
      <c r="S40" s="623"/>
      <c r="T40" s="626"/>
      <c r="U40" s="624">
        <f t="shared" si="46"/>
        <v>0</v>
      </c>
      <c r="V40" s="625"/>
      <c r="W40" s="642">
        <f t="shared" si="47"/>
        <v>0</v>
      </c>
      <c r="X40" s="623"/>
      <c r="Y40" s="626"/>
      <c r="Z40" s="624">
        <f t="shared" si="48"/>
        <v>0</v>
      </c>
      <c r="AA40" s="625"/>
      <c r="AB40" s="642">
        <f t="shared" si="49"/>
        <v>0</v>
      </c>
      <c r="AC40" s="623"/>
      <c r="AD40" s="626"/>
      <c r="AE40" s="624">
        <f t="shared" si="50"/>
        <v>0</v>
      </c>
      <c r="AF40" s="625"/>
      <c r="AG40" s="642">
        <f t="shared" si="51"/>
        <v>0</v>
      </c>
      <c r="AH40" s="623"/>
      <c r="AI40" s="626"/>
      <c r="AJ40" s="624">
        <f t="shared" si="52"/>
        <v>0</v>
      </c>
      <c r="AK40" s="625"/>
      <c r="AL40" s="642">
        <f t="shared" si="53"/>
        <v>0</v>
      </c>
      <c r="AM40" s="623"/>
      <c r="AN40" s="626"/>
      <c r="AO40" s="624">
        <f t="shared" si="54"/>
        <v>0</v>
      </c>
      <c r="AP40" s="625"/>
      <c r="AQ40" s="642">
        <f t="shared" si="55"/>
        <v>0</v>
      </c>
      <c r="AR40" s="627"/>
      <c r="AS40" s="628">
        <f>W40+R40+M40+AB40+AL40+AQ40+AG40</f>
        <v>0</v>
      </c>
      <c r="AT40" s="628">
        <f t="shared" si="56"/>
        <v>0</v>
      </c>
      <c r="AU40" s="624">
        <f t="shared" si="57"/>
        <v>0</v>
      </c>
      <c r="AV40" s="624">
        <f t="shared" si="58"/>
        <v>0</v>
      </c>
      <c r="AW40" s="652">
        <f>IF(E44&gt;0,AV44/E44,0)</f>
        <v>0</v>
      </c>
      <c r="BC40" s="812" t="s">
        <v>0</v>
      </c>
      <c r="BD40" s="813"/>
      <c r="BE40" s="813"/>
    </row>
    <row r="41" spans="1:57" ht="24" customHeight="1">
      <c r="A41" s="36">
        <f t="shared" si="40"/>
        <v>0</v>
      </c>
      <c r="B41" s="814"/>
      <c r="C41" s="629"/>
      <c r="D41" s="629"/>
      <c r="E41" s="619"/>
      <c r="F41" s="631"/>
      <c r="G41" s="621">
        <f t="shared" ref="G41:G49" si="59">IF(J41="",0,1)</f>
        <v>0</v>
      </c>
      <c r="H41" s="622">
        <f t="shared" si="41"/>
        <v>2</v>
      </c>
      <c r="I41" s="623"/>
      <c r="J41" s="623"/>
      <c r="K41" s="624">
        <f t="shared" si="42"/>
        <v>0</v>
      </c>
      <c r="L41" s="625"/>
      <c r="M41" s="624">
        <f t="shared" si="43"/>
        <v>0</v>
      </c>
      <c r="N41" s="623"/>
      <c r="O41" s="626"/>
      <c r="P41" s="624">
        <f t="shared" si="44"/>
        <v>0</v>
      </c>
      <c r="Q41" s="625"/>
      <c r="R41" s="624">
        <f t="shared" si="45"/>
        <v>0</v>
      </c>
      <c r="S41" s="623"/>
      <c r="T41" s="626"/>
      <c r="U41" s="624">
        <f t="shared" si="46"/>
        <v>0</v>
      </c>
      <c r="V41" s="625"/>
      <c r="W41" s="642">
        <f t="shared" si="47"/>
        <v>0</v>
      </c>
      <c r="X41" s="623"/>
      <c r="Y41" s="626"/>
      <c r="Z41" s="624">
        <f t="shared" si="48"/>
        <v>0</v>
      </c>
      <c r="AA41" s="625"/>
      <c r="AB41" s="642">
        <f t="shared" si="49"/>
        <v>0</v>
      </c>
      <c r="AC41" s="623"/>
      <c r="AD41" s="626"/>
      <c r="AE41" s="624">
        <f t="shared" si="50"/>
        <v>0</v>
      </c>
      <c r="AF41" s="625"/>
      <c r="AG41" s="642">
        <f t="shared" si="51"/>
        <v>0</v>
      </c>
      <c r="AH41" s="623"/>
      <c r="AI41" s="626"/>
      <c r="AJ41" s="624">
        <f t="shared" si="52"/>
        <v>0</v>
      </c>
      <c r="AK41" s="625"/>
      <c r="AL41" s="642">
        <f t="shared" si="53"/>
        <v>0</v>
      </c>
      <c r="AM41" s="623"/>
      <c r="AN41" s="626"/>
      <c r="AO41" s="624">
        <f t="shared" si="54"/>
        <v>0</v>
      </c>
      <c r="AP41" s="625"/>
      <c r="AQ41" s="642">
        <f t="shared" si="55"/>
        <v>0</v>
      </c>
      <c r="AR41" s="627"/>
      <c r="AS41" s="628">
        <f>W41+R41+M41+AB41+AL41+AQ41+AG41</f>
        <v>0</v>
      </c>
      <c r="AT41" s="628">
        <f t="shared" si="56"/>
        <v>0</v>
      </c>
      <c r="AU41" s="624">
        <f t="shared" si="57"/>
        <v>0</v>
      </c>
      <c r="AV41" s="624">
        <f t="shared" si="58"/>
        <v>0</v>
      </c>
      <c r="BC41" s="813"/>
      <c r="BD41" s="813"/>
      <c r="BE41" s="813"/>
    </row>
    <row r="42" spans="1:57" ht="24" customHeight="1">
      <c r="A42" s="36">
        <f t="shared" si="40"/>
        <v>0</v>
      </c>
      <c r="B42" s="814"/>
      <c r="C42" s="629"/>
      <c r="D42" s="629"/>
      <c r="E42" s="619"/>
      <c r="F42" s="631"/>
      <c r="G42" s="621">
        <f t="shared" si="59"/>
        <v>0</v>
      </c>
      <c r="H42" s="622">
        <f t="shared" si="41"/>
        <v>2</v>
      </c>
      <c r="I42" s="632"/>
      <c r="J42" s="623"/>
      <c r="K42" s="624">
        <f t="shared" si="42"/>
        <v>0</v>
      </c>
      <c r="L42" s="625"/>
      <c r="M42" s="624">
        <f t="shared" si="43"/>
        <v>0</v>
      </c>
      <c r="N42" s="623"/>
      <c r="O42" s="626"/>
      <c r="P42" s="624">
        <f t="shared" si="44"/>
        <v>0</v>
      </c>
      <c r="Q42" s="625"/>
      <c r="R42" s="624">
        <f t="shared" si="45"/>
        <v>0</v>
      </c>
      <c r="S42" s="623"/>
      <c r="T42" s="626"/>
      <c r="U42" s="624">
        <f t="shared" si="46"/>
        <v>0</v>
      </c>
      <c r="V42" s="625"/>
      <c r="W42" s="642">
        <f t="shared" si="47"/>
        <v>0</v>
      </c>
      <c r="X42" s="623"/>
      <c r="Y42" s="626"/>
      <c r="Z42" s="624">
        <f t="shared" si="48"/>
        <v>0</v>
      </c>
      <c r="AA42" s="625"/>
      <c r="AB42" s="642">
        <f t="shared" si="49"/>
        <v>0</v>
      </c>
      <c r="AC42" s="623"/>
      <c r="AD42" s="626"/>
      <c r="AE42" s="624">
        <f t="shared" si="50"/>
        <v>0</v>
      </c>
      <c r="AF42" s="625"/>
      <c r="AG42" s="642">
        <f t="shared" si="51"/>
        <v>0</v>
      </c>
      <c r="AH42" s="623"/>
      <c r="AI42" s="626"/>
      <c r="AJ42" s="624">
        <f t="shared" si="52"/>
        <v>0</v>
      </c>
      <c r="AK42" s="625"/>
      <c r="AL42" s="642">
        <f t="shared" si="53"/>
        <v>0</v>
      </c>
      <c r="AM42" s="623"/>
      <c r="AN42" s="626"/>
      <c r="AO42" s="624">
        <f t="shared" si="54"/>
        <v>0</v>
      </c>
      <c r="AP42" s="625"/>
      <c r="AQ42" s="642">
        <f t="shared" si="55"/>
        <v>0</v>
      </c>
      <c r="AR42" s="627"/>
      <c r="AS42" s="628">
        <f>W42+R42+M42+AB42+AL42+AQ42+AG42</f>
        <v>0</v>
      </c>
      <c r="AT42" s="628">
        <f t="shared" si="56"/>
        <v>0</v>
      </c>
      <c r="AU42" s="624">
        <f t="shared" si="57"/>
        <v>0</v>
      </c>
      <c r="AV42" s="624">
        <f t="shared" si="58"/>
        <v>0</v>
      </c>
      <c r="BC42" s="813"/>
      <c r="BD42" s="813"/>
      <c r="BE42" s="813"/>
    </row>
    <row r="43" spans="1:57" ht="24" customHeight="1">
      <c r="A43" s="36">
        <f t="shared" si="40"/>
        <v>0</v>
      </c>
      <c r="B43" s="814"/>
      <c r="C43" s="629"/>
      <c r="D43" s="629"/>
      <c r="E43" s="619"/>
      <c r="F43" s="631"/>
      <c r="G43" s="621">
        <f t="shared" si="59"/>
        <v>0</v>
      </c>
      <c r="H43" s="622">
        <f t="shared" si="41"/>
        <v>2</v>
      </c>
      <c r="I43" s="633"/>
      <c r="J43" s="623"/>
      <c r="K43" s="624">
        <f t="shared" si="42"/>
        <v>0</v>
      </c>
      <c r="L43" s="625"/>
      <c r="M43" s="624">
        <f t="shared" si="43"/>
        <v>0</v>
      </c>
      <c r="N43" s="634"/>
      <c r="O43" s="626"/>
      <c r="P43" s="624">
        <f t="shared" si="44"/>
        <v>0</v>
      </c>
      <c r="Q43" s="625"/>
      <c r="R43" s="624">
        <f t="shared" si="45"/>
        <v>0</v>
      </c>
      <c r="S43" s="634"/>
      <c r="T43" s="626"/>
      <c r="U43" s="624">
        <f t="shared" si="46"/>
        <v>0</v>
      </c>
      <c r="V43" s="625"/>
      <c r="W43" s="642">
        <f t="shared" si="47"/>
        <v>0</v>
      </c>
      <c r="X43" s="634"/>
      <c r="Y43" s="626"/>
      <c r="Z43" s="624">
        <f t="shared" si="48"/>
        <v>0</v>
      </c>
      <c r="AA43" s="625"/>
      <c r="AB43" s="642">
        <f t="shared" si="49"/>
        <v>0</v>
      </c>
      <c r="AC43" s="634"/>
      <c r="AD43" s="626"/>
      <c r="AE43" s="624">
        <f t="shared" si="50"/>
        <v>0</v>
      </c>
      <c r="AF43" s="625"/>
      <c r="AG43" s="642">
        <f t="shared" si="51"/>
        <v>0</v>
      </c>
      <c r="AH43" s="634"/>
      <c r="AI43" s="626"/>
      <c r="AJ43" s="624">
        <f t="shared" si="52"/>
        <v>0</v>
      </c>
      <c r="AK43" s="625"/>
      <c r="AL43" s="642">
        <f t="shared" si="53"/>
        <v>0</v>
      </c>
      <c r="AM43" s="634"/>
      <c r="AN43" s="626"/>
      <c r="AO43" s="624">
        <f t="shared" si="54"/>
        <v>0</v>
      </c>
      <c r="AP43" s="625"/>
      <c r="AQ43" s="642">
        <f t="shared" si="55"/>
        <v>0</v>
      </c>
      <c r="AR43" s="627"/>
      <c r="AS43" s="628">
        <f>W43+R43+M43+AB43+AL43+AQ43</f>
        <v>0</v>
      </c>
      <c r="AT43" s="628">
        <f t="shared" si="56"/>
        <v>0</v>
      </c>
      <c r="AU43" s="624">
        <f t="shared" si="57"/>
        <v>0</v>
      </c>
      <c r="AV43" s="624">
        <f t="shared" si="58"/>
        <v>0</v>
      </c>
      <c r="BC43" s="813"/>
      <c r="BD43" s="813"/>
      <c r="BE43" s="813"/>
    </row>
    <row r="44" spans="1:57" ht="27" customHeight="1">
      <c r="A44" s="36">
        <f t="shared" si="40"/>
        <v>0</v>
      </c>
      <c r="B44" s="814"/>
      <c r="C44" s="635">
        <f>COUNTA(C38:C43)</f>
        <v>0</v>
      </c>
      <c r="D44" s="635"/>
      <c r="E44" s="613">
        <f>SUM(E38:E43)</f>
        <v>0</v>
      </c>
      <c r="F44" s="631"/>
      <c r="G44" s="621">
        <f t="shared" si="59"/>
        <v>0</v>
      </c>
      <c r="H44" s="622">
        <f>IF(G44+C44=1,0,2)</f>
        <v>2</v>
      </c>
      <c r="I44" s="819" t="s">
        <v>32</v>
      </c>
      <c r="J44" s="819"/>
      <c r="K44" s="819"/>
      <c r="L44" s="819"/>
      <c r="M44" s="640">
        <f>SUM(M38:M43)</f>
        <v>0</v>
      </c>
      <c r="N44" s="819" t="s">
        <v>32</v>
      </c>
      <c r="O44" s="819"/>
      <c r="P44" s="819"/>
      <c r="Q44" s="819"/>
      <c r="R44" s="640">
        <f>SUM(R38:R43)</f>
        <v>0</v>
      </c>
      <c r="S44" s="637" t="s">
        <v>32</v>
      </c>
      <c r="T44" s="638"/>
      <c r="U44" s="638"/>
      <c r="V44" s="644"/>
      <c r="W44" s="637">
        <f>SUM(W38:W43)</f>
        <v>0</v>
      </c>
      <c r="X44" s="637" t="s">
        <v>32</v>
      </c>
      <c r="Y44" s="638"/>
      <c r="Z44" s="638"/>
      <c r="AA44" s="644"/>
      <c r="AB44" s="637">
        <f>SUM(AB38:AB43)</f>
        <v>0</v>
      </c>
      <c r="AC44" s="637" t="s">
        <v>32</v>
      </c>
      <c r="AD44" s="638"/>
      <c r="AE44" s="638"/>
      <c r="AF44" s="644"/>
      <c r="AG44" s="637">
        <f>SUM(AG38:AG43)</f>
        <v>0</v>
      </c>
      <c r="AH44" s="637" t="s">
        <v>32</v>
      </c>
      <c r="AI44" s="638"/>
      <c r="AJ44" s="638"/>
      <c r="AK44" s="644"/>
      <c r="AL44" s="637">
        <f>SUM(AL38:AL43)</f>
        <v>0</v>
      </c>
      <c r="AM44" s="637" t="s">
        <v>32</v>
      </c>
      <c r="AN44" s="638"/>
      <c r="AO44" s="638"/>
      <c r="AP44" s="644"/>
      <c r="AQ44" s="637">
        <f>SUM(AQ38:AQ43)</f>
        <v>0</v>
      </c>
      <c r="AR44" s="641"/>
      <c r="AS44" s="639">
        <f>SUM(AS38:AS43)</f>
        <v>0</v>
      </c>
      <c r="AT44" s="639">
        <f>SUM(AT38:AT43)</f>
        <v>0</v>
      </c>
      <c r="AU44" s="640">
        <f>SUM(AU38:AU43)</f>
        <v>0</v>
      </c>
      <c r="AV44" s="640">
        <f>SUM(AV38:AV43)</f>
        <v>0</v>
      </c>
      <c r="AZ44" s="52"/>
      <c r="BC44" s="813"/>
      <c r="BD44" s="813"/>
      <c r="BE44" s="813"/>
    </row>
    <row r="45" spans="1:57" ht="16.5" customHeight="1" thickBot="1">
      <c r="A45" s="36">
        <f t="shared" si="40"/>
        <v>0</v>
      </c>
      <c r="B45" s="37"/>
      <c r="D45" s="5"/>
      <c r="G45" s="45">
        <f t="shared" si="59"/>
        <v>0</v>
      </c>
      <c r="H45" s="46">
        <f>IF(G45+C45=1,0,2)</f>
        <v>2</v>
      </c>
      <c r="I45" s="821"/>
      <c r="J45" s="822"/>
      <c r="K45" s="53"/>
      <c r="N45" s="821"/>
      <c r="O45" s="822"/>
      <c r="P45" s="53"/>
      <c r="S45" s="821"/>
      <c r="T45" s="822"/>
      <c r="U45" s="53"/>
      <c r="X45" s="821"/>
      <c r="Y45" s="822"/>
      <c r="Z45" s="53"/>
      <c r="AC45" s="821"/>
      <c r="AD45" s="822"/>
      <c r="AE45" s="53"/>
      <c r="AH45" s="821"/>
      <c r="AI45" s="822"/>
      <c r="AJ45" s="53"/>
      <c r="AM45" s="821"/>
      <c r="AN45" s="822"/>
      <c r="AO45" s="53"/>
      <c r="AR45" s="54"/>
      <c r="BC45" s="813"/>
      <c r="BD45" s="813"/>
      <c r="BE45" s="813"/>
    </row>
    <row r="46" spans="1:57" ht="78.75">
      <c r="A46" s="36"/>
      <c r="B46" s="37"/>
      <c r="C46" s="815" t="s">
        <v>54</v>
      </c>
      <c r="D46" s="816"/>
      <c r="E46" s="11" t="s">
        <v>131</v>
      </c>
      <c r="F46" s="48"/>
      <c r="G46" s="45"/>
      <c r="H46" s="46"/>
      <c r="I46" s="22" t="s">
        <v>41</v>
      </c>
      <c r="J46" s="23" t="s">
        <v>42</v>
      </c>
      <c r="K46" s="24" t="s">
        <v>127</v>
      </c>
      <c r="L46" s="25" t="s">
        <v>46</v>
      </c>
      <c r="M46" s="24" t="s">
        <v>47</v>
      </c>
      <c r="N46" s="22" t="s">
        <v>41</v>
      </c>
      <c r="O46" s="23" t="s">
        <v>42</v>
      </c>
      <c r="P46" s="24" t="s">
        <v>127</v>
      </c>
      <c r="Q46" s="25" t="s">
        <v>46</v>
      </c>
      <c r="R46" s="24" t="s">
        <v>47</v>
      </c>
      <c r="S46" s="22" t="s">
        <v>41</v>
      </c>
      <c r="T46" s="23" t="s">
        <v>42</v>
      </c>
      <c r="U46" s="24" t="s">
        <v>127</v>
      </c>
      <c r="V46" s="25" t="s">
        <v>46</v>
      </c>
      <c r="W46" s="24" t="s">
        <v>47</v>
      </c>
      <c r="X46" s="22" t="s">
        <v>41</v>
      </c>
      <c r="Y46" s="23" t="s">
        <v>42</v>
      </c>
      <c r="Z46" s="24" t="s">
        <v>127</v>
      </c>
      <c r="AA46" s="25" t="s">
        <v>46</v>
      </c>
      <c r="AB46" s="24" t="s">
        <v>47</v>
      </c>
      <c r="AC46" s="22" t="s">
        <v>41</v>
      </c>
      <c r="AD46" s="23" t="s">
        <v>42</v>
      </c>
      <c r="AE46" s="24" t="s">
        <v>127</v>
      </c>
      <c r="AF46" s="25" t="s">
        <v>46</v>
      </c>
      <c r="AG46" s="24" t="s">
        <v>47</v>
      </c>
      <c r="AH46" s="22" t="s">
        <v>41</v>
      </c>
      <c r="AI46" s="23" t="s">
        <v>42</v>
      </c>
      <c r="AJ46" s="24" t="s">
        <v>127</v>
      </c>
      <c r="AK46" s="25" t="s">
        <v>46</v>
      </c>
      <c r="AL46" s="24" t="s">
        <v>47</v>
      </c>
      <c r="AM46" s="22" t="s">
        <v>41</v>
      </c>
      <c r="AN46" s="23" t="s">
        <v>42</v>
      </c>
      <c r="AO46" s="24" t="s">
        <v>127</v>
      </c>
      <c r="AP46" s="25" t="s">
        <v>46</v>
      </c>
      <c r="AQ46" s="24" t="s">
        <v>47</v>
      </c>
      <c r="AR46" s="55"/>
      <c r="AS46" s="26" t="s">
        <v>71</v>
      </c>
      <c r="AT46" s="26" t="s">
        <v>128</v>
      </c>
      <c r="AU46" s="27" t="s">
        <v>129</v>
      </c>
      <c r="AV46" s="27" t="s">
        <v>130</v>
      </c>
      <c r="AY46" s="801">
        <f>AT53</f>
        <v>0</v>
      </c>
      <c r="AZ46" s="802"/>
      <c r="BC46" s="6"/>
      <c r="BD46" s="6"/>
      <c r="BE46" s="6"/>
    </row>
    <row r="47" spans="1:57" ht="24" customHeight="1" thickBot="1">
      <c r="A47" s="36">
        <f t="shared" ref="A47:A53" si="60">IF(D47="",0,1)</f>
        <v>0</v>
      </c>
      <c r="B47" s="814" t="s">
        <v>132</v>
      </c>
      <c r="C47" s="602"/>
      <c r="D47" s="602"/>
      <c r="E47" s="619"/>
      <c r="F47" s="631"/>
      <c r="G47" s="621">
        <f t="shared" si="59"/>
        <v>0</v>
      </c>
      <c r="H47" s="622">
        <f t="shared" ref="H47:H52" si="61">IF(A47+G47=1,0,2)</f>
        <v>2</v>
      </c>
      <c r="I47" s="623"/>
      <c r="J47" s="623"/>
      <c r="K47" s="624">
        <f t="shared" ref="K47:K52" si="62">J47-I47</f>
        <v>0</v>
      </c>
      <c r="L47" s="625"/>
      <c r="M47" s="624">
        <f t="shared" ref="M47:M52" si="63">L47*K47</f>
        <v>0</v>
      </c>
      <c r="N47" s="623"/>
      <c r="O47" s="623"/>
      <c r="P47" s="624">
        <f t="shared" ref="P47:P52" si="64">O47-N47</f>
        <v>0</v>
      </c>
      <c r="Q47" s="625"/>
      <c r="R47" s="624">
        <f t="shared" ref="R47:R52" si="65">Q47*P47</f>
        <v>0</v>
      </c>
      <c r="S47" s="623"/>
      <c r="T47" s="623"/>
      <c r="U47" s="624">
        <f t="shared" ref="U47:U52" si="66">T47-S47</f>
        <v>0</v>
      </c>
      <c r="V47" s="625"/>
      <c r="W47" s="624">
        <f t="shared" ref="W47:W52" si="67">V47*U47</f>
        <v>0</v>
      </c>
      <c r="X47" s="623"/>
      <c r="Y47" s="623"/>
      <c r="Z47" s="624">
        <f t="shared" ref="Z47:Z52" si="68">Y47-X47</f>
        <v>0</v>
      </c>
      <c r="AA47" s="625"/>
      <c r="AB47" s="624">
        <f t="shared" ref="AB47:AB52" si="69">AA47*Z47</f>
        <v>0</v>
      </c>
      <c r="AC47" s="623"/>
      <c r="AD47" s="623"/>
      <c r="AE47" s="624">
        <f t="shared" ref="AE47:AE52" si="70">AD47-AC47</f>
        <v>0</v>
      </c>
      <c r="AF47" s="625"/>
      <c r="AG47" s="624">
        <f t="shared" ref="AG47:AG52" si="71">AF47*AE47</f>
        <v>0</v>
      </c>
      <c r="AH47" s="623"/>
      <c r="AI47" s="623"/>
      <c r="AJ47" s="624">
        <f t="shared" ref="AJ47:AJ52" si="72">AI47-AH47</f>
        <v>0</v>
      </c>
      <c r="AK47" s="625"/>
      <c r="AL47" s="642">
        <f t="shared" ref="AL47:AL52" si="73">AK47*AJ47</f>
        <v>0</v>
      </c>
      <c r="AM47" s="623"/>
      <c r="AN47" s="626"/>
      <c r="AO47" s="624">
        <f t="shared" ref="AO47:AO52" si="74">AN47-AM47</f>
        <v>0</v>
      </c>
      <c r="AP47" s="625"/>
      <c r="AQ47" s="642">
        <f t="shared" ref="AQ47:AQ52" si="75">AP47*AO47</f>
        <v>0</v>
      </c>
      <c r="AR47" s="627"/>
      <c r="AS47" s="628">
        <f>W47+R47+M47+AB47+AL47+AQ47+AG47</f>
        <v>0</v>
      </c>
      <c r="AT47" s="628">
        <f t="shared" ref="AT47:AT52" si="76">AS47*E47</f>
        <v>0</v>
      </c>
      <c r="AU47" s="624">
        <f t="shared" ref="AU47:AU52" si="77">P47+U47+K47+AE47+AJ47+AO47+Z47</f>
        <v>0</v>
      </c>
      <c r="AV47" s="624">
        <f t="shared" ref="AV47:AV52" si="78">AU47*E47</f>
        <v>0</v>
      </c>
      <c r="AY47" s="803"/>
      <c r="AZ47" s="804"/>
      <c r="BC47" s="6"/>
      <c r="BD47" s="6"/>
      <c r="BE47" s="6"/>
    </row>
    <row r="48" spans="1:57" ht="24" customHeight="1">
      <c r="A48" s="36">
        <f t="shared" si="60"/>
        <v>0</v>
      </c>
      <c r="B48" s="814"/>
      <c r="C48" s="629"/>
      <c r="D48" s="629"/>
      <c r="E48" s="619"/>
      <c r="F48" s="643"/>
      <c r="G48" s="621">
        <f t="shared" si="59"/>
        <v>0</v>
      </c>
      <c r="H48" s="622">
        <f t="shared" si="61"/>
        <v>2</v>
      </c>
      <c r="I48" s="623"/>
      <c r="J48" s="623"/>
      <c r="K48" s="624">
        <f t="shared" si="62"/>
        <v>0</v>
      </c>
      <c r="L48" s="625"/>
      <c r="M48" s="624">
        <f t="shared" si="63"/>
        <v>0</v>
      </c>
      <c r="N48" s="623"/>
      <c r="O48" s="623"/>
      <c r="P48" s="624">
        <f t="shared" si="64"/>
        <v>0</v>
      </c>
      <c r="Q48" s="625"/>
      <c r="R48" s="624">
        <f t="shared" si="65"/>
        <v>0</v>
      </c>
      <c r="S48" s="623"/>
      <c r="T48" s="623"/>
      <c r="U48" s="624">
        <f t="shared" si="66"/>
        <v>0</v>
      </c>
      <c r="V48" s="625"/>
      <c r="W48" s="642">
        <f t="shared" si="67"/>
        <v>0</v>
      </c>
      <c r="X48" s="623"/>
      <c r="Y48" s="623"/>
      <c r="Z48" s="624">
        <f t="shared" si="68"/>
        <v>0</v>
      </c>
      <c r="AA48" s="625"/>
      <c r="AB48" s="642">
        <f t="shared" si="69"/>
        <v>0</v>
      </c>
      <c r="AC48" s="623"/>
      <c r="AD48" s="623"/>
      <c r="AE48" s="624">
        <f t="shared" si="70"/>
        <v>0</v>
      </c>
      <c r="AF48" s="625"/>
      <c r="AG48" s="642">
        <f t="shared" si="71"/>
        <v>0</v>
      </c>
      <c r="AH48" s="623"/>
      <c r="AI48" s="623"/>
      <c r="AJ48" s="624">
        <f t="shared" si="72"/>
        <v>0</v>
      </c>
      <c r="AK48" s="625"/>
      <c r="AL48" s="642">
        <f t="shared" si="73"/>
        <v>0</v>
      </c>
      <c r="AM48" s="623"/>
      <c r="AN48" s="626"/>
      <c r="AO48" s="624">
        <f t="shared" si="74"/>
        <v>0</v>
      </c>
      <c r="AP48" s="625"/>
      <c r="AQ48" s="642">
        <f t="shared" si="75"/>
        <v>0</v>
      </c>
      <c r="AR48" s="627"/>
      <c r="AS48" s="628">
        <f>W48+R48+M48+AB48+AL48+AQ48+AG48</f>
        <v>0</v>
      </c>
      <c r="AT48" s="628">
        <f t="shared" si="76"/>
        <v>0</v>
      </c>
      <c r="AU48" s="624">
        <f t="shared" si="77"/>
        <v>0</v>
      </c>
      <c r="AV48" s="624">
        <f t="shared" si="78"/>
        <v>0</v>
      </c>
      <c r="BC48" s="6"/>
      <c r="BD48" s="6"/>
      <c r="BE48" s="6"/>
    </row>
    <row r="49" spans="1:58" ht="24" customHeight="1" thickBot="1">
      <c r="A49" s="36">
        <f t="shared" si="60"/>
        <v>0</v>
      </c>
      <c r="B49" s="814"/>
      <c r="C49" s="629"/>
      <c r="D49" s="629"/>
      <c r="E49" s="619"/>
      <c r="F49" s="631"/>
      <c r="G49" s="621">
        <f t="shared" si="59"/>
        <v>0</v>
      </c>
      <c r="H49" s="622">
        <f t="shared" si="61"/>
        <v>2</v>
      </c>
      <c r="I49" s="623"/>
      <c r="J49" s="626"/>
      <c r="K49" s="624">
        <f t="shared" si="62"/>
        <v>0</v>
      </c>
      <c r="L49" s="625"/>
      <c r="M49" s="624">
        <f t="shared" si="63"/>
        <v>0</v>
      </c>
      <c r="N49" s="623"/>
      <c r="O49" s="623"/>
      <c r="P49" s="624">
        <f t="shared" si="64"/>
        <v>0</v>
      </c>
      <c r="Q49" s="625"/>
      <c r="R49" s="624">
        <f t="shared" si="65"/>
        <v>0</v>
      </c>
      <c r="S49" s="623"/>
      <c r="T49" s="626"/>
      <c r="U49" s="624">
        <f t="shared" si="66"/>
        <v>0</v>
      </c>
      <c r="V49" s="625"/>
      <c r="W49" s="642">
        <f t="shared" si="67"/>
        <v>0</v>
      </c>
      <c r="X49" s="623"/>
      <c r="Y49" s="626"/>
      <c r="Z49" s="624">
        <f t="shared" si="68"/>
        <v>0</v>
      </c>
      <c r="AA49" s="625"/>
      <c r="AB49" s="642">
        <f t="shared" si="69"/>
        <v>0</v>
      </c>
      <c r="AC49" s="623"/>
      <c r="AD49" s="626"/>
      <c r="AE49" s="624">
        <f t="shared" si="70"/>
        <v>0</v>
      </c>
      <c r="AF49" s="625"/>
      <c r="AG49" s="642">
        <f t="shared" si="71"/>
        <v>0</v>
      </c>
      <c r="AH49" s="623"/>
      <c r="AI49" s="626"/>
      <c r="AJ49" s="624">
        <f t="shared" si="72"/>
        <v>0</v>
      </c>
      <c r="AK49" s="625"/>
      <c r="AL49" s="642">
        <f t="shared" si="73"/>
        <v>0</v>
      </c>
      <c r="AM49" s="623"/>
      <c r="AN49" s="626"/>
      <c r="AO49" s="624">
        <f t="shared" si="74"/>
        <v>0</v>
      </c>
      <c r="AP49" s="625"/>
      <c r="AQ49" s="642">
        <f t="shared" si="75"/>
        <v>0</v>
      </c>
      <c r="AR49" s="627"/>
      <c r="AS49" s="628">
        <f>W49+R49+M49+AB49+AL49+AQ49+AG49</f>
        <v>0</v>
      </c>
      <c r="AT49" s="628">
        <f t="shared" si="76"/>
        <v>0</v>
      </c>
      <c r="AU49" s="624">
        <f t="shared" si="77"/>
        <v>0</v>
      </c>
      <c r="AV49" s="624">
        <f t="shared" si="78"/>
        <v>0</v>
      </c>
      <c r="AW49" s="652">
        <f>IF(E53&gt;0,AV53/E53,0)</f>
        <v>0</v>
      </c>
      <c r="BC49" s="6"/>
      <c r="BD49" s="6"/>
      <c r="BE49" s="6"/>
    </row>
    <row r="50" spans="1:58" ht="24" thickBot="1">
      <c r="A50" s="36">
        <f t="shared" si="60"/>
        <v>0</v>
      </c>
      <c r="B50" s="814"/>
      <c r="C50" s="629"/>
      <c r="D50" s="629"/>
      <c r="E50" s="619"/>
      <c r="F50" s="631"/>
      <c r="G50" s="621">
        <f>IF(J50="",0,1)</f>
        <v>0</v>
      </c>
      <c r="H50" s="622">
        <f t="shared" si="61"/>
        <v>2</v>
      </c>
      <c r="I50" s="623"/>
      <c r="J50" s="626"/>
      <c r="K50" s="624">
        <f t="shared" si="62"/>
        <v>0</v>
      </c>
      <c r="L50" s="625"/>
      <c r="M50" s="624">
        <f t="shared" si="63"/>
        <v>0</v>
      </c>
      <c r="N50" s="623"/>
      <c r="O50" s="623"/>
      <c r="P50" s="624">
        <f t="shared" si="64"/>
        <v>0</v>
      </c>
      <c r="Q50" s="625"/>
      <c r="R50" s="624">
        <f t="shared" si="65"/>
        <v>0</v>
      </c>
      <c r="S50" s="623"/>
      <c r="T50" s="626"/>
      <c r="U50" s="624">
        <f t="shared" si="66"/>
        <v>0</v>
      </c>
      <c r="V50" s="625"/>
      <c r="W50" s="642">
        <f t="shared" si="67"/>
        <v>0</v>
      </c>
      <c r="X50" s="623"/>
      <c r="Y50" s="626"/>
      <c r="Z50" s="624">
        <f t="shared" si="68"/>
        <v>0</v>
      </c>
      <c r="AA50" s="625"/>
      <c r="AB50" s="642">
        <f t="shared" si="69"/>
        <v>0</v>
      </c>
      <c r="AC50" s="623"/>
      <c r="AD50" s="626"/>
      <c r="AE50" s="624">
        <f t="shared" si="70"/>
        <v>0</v>
      </c>
      <c r="AF50" s="625"/>
      <c r="AG50" s="642">
        <f t="shared" si="71"/>
        <v>0</v>
      </c>
      <c r="AH50" s="623"/>
      <c r="AI50" s="626"/>
      <c r="AJ50" s="624">
        <f t="shared" si="72"/>
        <v>0</v>
      </c>
      <c r="AK50" s="625"/>
      <c r="AL50" s="642">
        <f t="shared" si="73"/>
        <v>0</v>
      </c>
      <c r="AM50" s="623"/>
      <c r="AN50" s="626"/>
      <c r="AO50" s="624">
        <f t="shared" si="74"/>
        <v>0</v>
      </c>
      <c r="AP50" s="625"/>
      <c r="AQ50" s="642">
        <f t="shared" si="75"/>
        <v>0</v>
      </c>
      <c r="AR50" s="627"/>
      <c r="AS50" s="628">
        <f>W50+R50+M50+AB50+AL50+AQ50+AG50</f>
        <v>0</v>
      </c>
      <c r="AT50" s="628">
        <f t="shared" si="76"/>
        <v>0</v>
      </c>
      <c r="AU50" s="624">
        <f t="shared" si="77"/>
        <v>0</v>
      </c>
      <c r="AV50" s="624">
        <f t="shared" si="78"/>
        <v>0</v>
      </c>
      <c r="BC50" s="791">
        <f>AY19+AY28+AY37+AY46+AY55+AY64</f>
        <v>0</v>
      </c>
      <c r="BD50" s="792"/>
      <c r="BE50" s="793"/>
    </row>
    <row r="51" spans="1:58" ht="24" customHeight="1">
      <c r="A51" s="36">
        <f t="shared" si="60"/>
        <v>0</v>
      </c>
      <c r="B51" s="814"/>
      <c r="C51" s="629"/>
      <c r="D51" s="629"/>
      <c r="E51" s="619"/>
      <c r="F51" s="631"/>
      <c r="G51" s="621">
        <f>IF(J51="",0,1)</f>
        <v>0</v>
      </c>
      <c r="H51" s="622">
        <f t="shared" si="61"/>
        <v>2</v>
      </c>
      <c r="I51" s="623"/>
      <c r="J51" s="626"/>
      <c r="K51" s="624">
        <f t="shared" si="62"/>
        <v>0</v>
      </c>
      <c r="L51" s="625"/>
      <c r="M51" s="624">
        <f t="shared" si="63"/>
        <v>0</v>
      </c>
      <c r="N51" s="623"/>
      <c r="O51" s="623"/>
      <c r="P51" s="624">
        <f t="shared" si="64"/>
        <v>0</v>
      </c>
      <c r="Q51" s="625"/>
      <c r="R51" s="624">
        <f t="shared" si="65"/>
        <v>0</v>
      </c>
      <c r="S51" s="623"/>
      <c r="T51" s="626"/>
      <c r="U51" s="624">
        <f t="shared" si="66"/>
        <v>0</v>
      </c>
      <c r="V51" s="625"/>
      <c r="W51" s="642">
        <f t="shared" si="67"/>
        <v>0</v>
      </c>
      <c r="X51" s="623"/>
      <c r="Y51" s="626"/>
      <c r="Z51" s="624">
        <f t="shared" si="68"/>
        <v>0</v>
      </c>
      <c r="AA51" s="625"/>
      <c r="AB51" s="642">
        <f t="shared" si="69"/>
        <v>0</v>
      </c>
      <c r="AC51" s="623"/>
      <c r="AD51" s="626"/>
      <c r="AE51" s="624">
        <f t="shared" si="70"/>
        <v>0</v>
      </c>
      <c r="AF51" s="625"/>
      <c r="AG51" s="642">
        <f t="shared" si="71"/>
        <v>0</v>
      </c>
      <c r="AH51" s="623"/>
      <c r="AI51" s="626"/>
      <c r="AJ51" s="624">
        <f t="shared" si="72"/>
        <v>0</v>
      </c>
      <c r="AK51" s="625"/>
      <c r="AL51" s="642">
        <f t="shared" si="73"/>
        <v>0</v>
      </c>
      <c r="AM51" s="623"/>
      <c r="AN51" s="626"/>
      <c r="AO51" s="624">
        <f t="shared" si="74"/>
        <v>0</v>
      </c>
      <c r="AP51" s="625"/>
      <c r="AQ51" s="642">
        <f t="shared" si="75"/>
        <v>0</v>
      </c>
      <c r="AR51" s="627"/>
      <c r="AS51" s="628">
        <f>W51+R51+M51+AB51+AL51+AQ51+AG51</f>
        <v>0</v>
      </c>
      <c r="AT51" s="628">
        <f t="shared" si="76"/>
        <v>0</v>
      </c>
      <c r="AU51" s="624">
        <f t="shared" si="77"/>
        <v>0</v>
      </c>
      <c r="AV51" s="624">
        <f t="shared" si="78"/>
        <v>0</v>
      </c>
      <c r="BC51" s="199"/>
      <c r="BD51" s="199"/>
      <c r="BE51" s="199"/>
    </row>
    <row r="52" spans="1:58" ht="24" customHeight="1">
      <c r="A52" s="36">
        <f t="shared" si="60"/>
        <v>0</v>
      </c>
      <c r="B52" s="814"/>
      <c r="C52" s="629"/>
      <c r="D52" s="629"/>
      <c r="E52" s="619"/>
      <c r="F52" s="631"/>
      <c r="G52" s="621">
        <f>IF(J52="",0,1)</f>
        <v>0</v>
      </c>
      <c r="H52" s="622">
        <f t="shared" si="61"/>
        <v>2</v>
      </c>
      <c r="I52" s="634"/>
      <c r="J52" s="626"/>
      <c r="K52" s="624">
        <f t="shared" si="62"/>
        <v>0</v>
      </c>
      <c r="L52" s="625"/>
      <c r="M52" s="624">
        <f t="shared" si="63"/>
        <v>0</v>
      </c>
      <c r="N52" s="623"/>
      <c r="O52" s="623"/>
      <c r="P52" s="624">
        <f t="shared" si="64"/>
        <v>0</v>
      </c>
      <c r="Q52" s="625"/>
      <c r="R52" s="624">
        <f t="shared" si="65"/>
        <v>0</v>
      </c>
      <c r="S52" s="634"/>
      <c r="T52" s="626"/>
      <c r="U52" s="624">
        <f t="shared" si="66"/>
        <v>0</v>
      </c>
      <c r="V52" s="625"/>
      <c r="W52" s="642">
        <f t="shared" si="67"/>
        <v>0</v>
      </c>
      <c r="X52" s="634"/>
      <c r="Y52" s="626"/>
      <c r="Z52" s="624">
        <f t="shared" si="68"/>
        <v>0</v>
      </c>
      <c r="AA52" s="625"/>
      <c r="AB52" s="642">
        <f t="shared" si="69"/>
        <v>0</v>
      </c>
      <c r="AC52" s="634"/>
      <c r="AD52" s="626"/>
      <c r="AE52" s="624">
        <f t="shared" si="70"/>
        <v>0</v>
      </c>
      <c r="AF52" s="625"/>
      <c r="AG52" s="642">
        <f t="shared" si="71"/>
        <v>0</v>
      </c>
      <c r="AH52" s="634"/>
      <c r="AI52" s="626"/>
      <c r="AJ52" s="624">
        <f t="shared" si="72"/>
        <v>0</v>
      </c>
      <c r="AK52" s="625"/>
      <c r="AL52" s="642">
        <f t="shared" si="73"/>
        <v>0</v>
      </c>
      <c r="AM52" s="634"/>
      <c r="AN52" s="626"/>
      <c r="AO52" s="624">
        <f t="shared" si="74"/>
        <v>0</v>
      </c>
      <c r="AP52" s="625"/>
      <c r="AQ52" s="642">
        <f t="shared" si="75"/>
        <v>0</v>
      </c>
      <c r="AR52" s="627"/>
      <c r="AS52" s="628">
        <f>W52+R52+M52+AB52+AL52+AQ52</f>
        <v>0</v>
      </c>
      <c r="AT52" s="628">
        <f t="shared" si="76"/>
        <v>0</v>
      </c>
      <c r="AU52" s="624">
        <f t="shared" si="77"/>
        <v>0</v>
      </c>
      <c r="AV52" s="624">
        <f t="shared" si="78"/>
        <v>0</v>
      </c>
      <c r="BC52" s="6"/>
      <c r="BD52" s="57"/>
      <c r="BE52" s="57"/>
      <c r="BF52" s="58"/>
    </row>
    <row r="53" spans="1:58" ht="27" customHeight="1">
      <c r="A53" s="36">
        <f t="shared" si="60"/>
        <v>0</v>
      </c>
      <c r="B53" s="814"/>
      <c r="C53" s="635">
        <f>COUNTA(C47:C52)</f>
        <v>0</v>
      </c>
      <c r="D53" s="635"/>
      <c r="E53" s="613">
        <f>SUM(E47:E52)</f>
        <v>0</v>
      </c>
      <c r="F53" s="631"/>
      <c r="G53" s="621"/>
      <c r="H53" s="622"/>
      <c r="I53" s="794" t="s">
        <v>32</v>
      </c>
      <c r="J53" s="795"/>
      <c r="K53" s="795"/>
      <c r="L53" s="796"/>
      <c r="M53" s="640">
        <f>SUM(M47:M52)</f>
        <v>0</v>
      </c>
      <c r="N53" s="794" t="s">
        <v>32</v>
      </c>
      <c r="O53" s="795"/>
      <c r="P53" s="795"/>
      <c r="Q53" s="796"/>
      <c r="R53" s="640">
        <f>SUM(R47:R52)</f>
        <v>0</v>
      </c>
      <c r="S53" s="794" t="s">
        <v>32</v>
      </c>
      <c r="T53" s="795"/>
      <c r="U53" s="795"/>
      <c r="V53" s="796"/>
      <c r="W53" s="637">
        <f>SUM(W47:W52)</f>
        <v>0</v>
      </c>
      <c r="X53" s="794" t="s">
        <v>32</v>
      </c>
      <c r="Y53" s="795"/>
      <c r="Z53" s="795"/>
      <c r="AA53" s="796"/>
      <c r="AB53" s="637">
        <f>SUM(AB47:AB52)</f>
        <v>0</v>
      </c>
      <c r="AC53" s="794" t="s">
        <v>32</v>
      </c>
      <c r="AD53" s="795"/>
      <c r="AE53" s="795"/>
      <c r="AF53" s="796"/>
      <c r="AG53" s="637">
        <f>SUM(AG47:AG52)</f>
        <v>0</v>
      </c>
      <c r="AH53" s="794" t="s">
        <v>32</v>
      </c>
      <c r="AI53" s="795"/>
      <c r="AJ53" s="795"/>
      <c r="AK53" s="796"/>
      <c r="AL53" s="637">
        <f>SUM(AL47:AL52)</f>
        <v>0</v>
      </c>
      <c r="AM53" s="794" t="s">
        <v>32</v>
      </c>
      <c r="AN53" s="805"/>
      <c r="AO53" s="805"/>
      <c r="AP53" s="806"/>
      <c r="AQ53" s="637">
        <f>SUM(AQ47:AQ52)</f>
        <v>0</v>
      </c>
      <c r="AR53" s="641"/>
      <c r="AS53" s="639">
        <f>SUM(AS47:AS52)</f>
        <v>0</v>
      </c>
      <c r="AT53" s="639">
        <f>SUM(AT47:AT52)</f>
        <v>0</v>
      </c>
      <c r="AU53" s="640">
        <f>SUM(AU47:AU52)</f>
        <v>0</v>
      </c>
      <c r="AV53" s="640">
        <f>SUM(AV47:AV52)</f>
        <v>0</v>
      </c>
      <c r="AZ53" s="52"/>
      <c r="BC53" s="6"/>
      <c r="BD53" s="59"/>
      <c r="BE53" s="59"/>
      <c r="BF53" s="60"/>
    </row>
    <row r="54" spans="1:58" ht="16.5" thickBot="1">
      <c r="A54" s="36"/>
      <c r="B54" s="37"/>
      <c r="G54" s="45"/>
      <c r="H54" s="46"/>
      <c r="I54" s="823"/>
      <c r="J54" s="822"/>
      <c r="K54" s="53"/>
      <c r="N54" s="823"/>
      <c r="O54" s="822"/>
      <c r="P54" s="53"/>
      <c r="S54" s="823"/>
      <c r="T54" s="822"/>
      <c r="U54" s="53"/>
      <c r="X54" s="823"/>
      <c r="Y54" s="822"/>
      <c r="Z54" s="53"/>
      <c r="AC54" s="823"/>
      <c r="AD54" s="822"/>
      <c r="AE54" s="53"/>
      <c r="AH54" s="823"/>
      <c r="AI54" s="822"/>
      <c r="AJ54" s="53"/>
      <c r="AM54" s="823"/>
      <c r="AN54" s="822"/>
      <c r="AO54" s="53"/>
      <c r="AR54" s="54"/>
      <c r="BC54" s="6"/>
      <c r="BD54" s="59"/>
      <c r="BE54" s="59"/>
      <c r="BF54" s="60"/>
    </row>
    <row r="55" spans="1:58" ht="78.75">
      <c r="A55" s="36"/>
      <c r="B55" s="37"/>
      <c r="C55" s="815" t="s">
        <v>55</v>
      </c>
      <c r="D55" s="816"/>
      <c r="E55" s="11" t="s">
        <v>131</v>
      </c>
      <c r="F55" s="48"/>
      <c r="G55" s="45"/>
      <c r="H55" s="46"/>
      <c r="I55" s="22" t="s">
        <v>41</v>
      </c>
      <c r="J55" s="23" t="s">
        <v>42</v>
      </c>
      <c r="K55" s="24" t="s">
        <v>127</v>
      </c>
      <c r="L55" s="25" t="s">
        <v>46</v>
      </c>
      <c r="M55" s="24" t="s">
        <v>47</v>
      </c>
      <c r="N55" s="22" t="s">
        <v>41</v>
      </c>
      <c r="O55" s="23" t="s">
        <v>42</v>
      </c>
      <c r="P55" s="24" t="s">
        <v>127</v>
      </c>
      <c r="Q55" s="25" t="s">
        <v>46</v>
      </c>
      <c r="R55" s="24" t="s">
        <v>47</v>
      </c>
      <c r="S55" s="22" t="s">
        <v>41</v>
      </c>
      <c r="T55" s="23" t="s">
        <v>42</v>
      </c>
      <c r="U55" s="24" t="s">
        <v>127</v>
      </c>
      <c r="V55" s="25" t="s">
        <v>46</v>
      </c>
      <c r="W55" s="24" t="s">
        <v>47</v>
      </c>
      <c r="X55" s="22" t="s">
        <v>41</v>
      </c>
      <c r="Y55" s="23" t="s">
        <v>42</v>
      </c>
      <c r="Z55" s="24" t="s">
        <v>127</v>
      </c>
      <c r="AA55" s="25" t="s">
        <v>46</v>
      </c>
      <c r="AB55" s="24" t="s">
        <v>47</v>
      </c>
      <c r="AC55" s="22" t="s">
        <v>41</v>
      </c>
      <c r="AD55" s="23" t="s">
        <v>42</v>
      </c>
      <c r="AE55" s="24" t="s">
        <v>127</v>
      </c>
      <c r="AF55" s="25" t="s">
        <v>46</v>
      </c>
      <c r="AG55" s="24" t="s">
        <v>47</v>
      </c>
      <c r="AH55" s="22" t="s">
        <v>41</v>
      </c>
      <c r="AI55" s="23" t="s">
        <v>42</v>
      </c>
      <c r="AJ55" s="24" t="s">
        <v>127</v>
      </c>
      <c r="AK55" s="25" t="s">
        <v>46</v>
      </c>
      <c r="AL55" s="24" t="s">
        <v>47</v>
      </c>
      <c r="AM55" s="22" t="s">
        <v>41</v>
      </c>
      <c r="AN55" s="23" t="s">
        <v>42</v>
      </c>
      <c r="AO55" s="24" t="s">
        <v>127</v>
      </c>
      <c r="AP55" s="25" t="s">
        <v>46</v>
      </c>
      <c r="AQ55" s="24" t="s">
        <v>47</v>
      </c>
      <c r="AR55" s="55"/>
      <c r="AS55" s="26" t="s">
        <v>71</v>
      </c>
      <c r="AT55" s="26" t="s">
        <v>128</v>
      </c>
      <c r="AU55" s="27" t="s">
        <v>129</v>
      </c>
      <c r="AV55" s="27" t="s">
        <v>130</v>
      </c>
      <c r="AY55" s="801">
        <f>AT62</f>
        <v>0</v>
      </c>
      <c r="AZ55" s="802"/>
      <c r="BC55" s="6"/>
      <c r="BD55" s="59"/>
      <c r="BE55" s="59"/>
      <c r="BF55" s="60"/>
    </row>
    <row r="56" spans="1:58" ht="24" customHeight="1" thickBot="1">
      <c r="A56" s="36">
        <f t="shared" ref="A56:A61" si="79">IF(D56="",0,1)</f>
        <v>0</v>
      </c>
      <c r="B56" s="814" t="s">
        <v>132</v>
      </c>
      <c r="C56" s="602"/>
      <c r="D56" s="602"/>
      <c r="E56" s="619"/>
      <c r="F56" s="631"/>
      <c r="G56" s="621">
        <f t="shared" ref="G56:G61" si="80">IF(J56="",0,1)</f>
        <v>0</v>
      </c>
      <c r="H56" s="622">
        <f t="shared" ref="H56:H61" si="81">IF(A56+G56=1,0,2)</f>
        <v>2</v>
      </c>
      <c r="I56" s="623"/>
      <c r="J56" s="623"/>
      <c r="K56" s="624">
        <f t="shared" ref="K56:K61" si="82">J56-I56</f>
        <v>0</v>
      </c>
      <c r="L56" s="625"/>
      <c r="M56" s="624">
        <f t="shared" ref="M56:M61" si="83">L56*K56</f>
        <v>0</v>
      </c>
      <c r="N56" s="623"/>
      <c r="O56" s="623"/>
      <c r="P56" s="624">
        <f t="shared" ref="P56:P61" si="84">O56-N56</f>
        <v>0</v>
      </c>
      <c r="Q56" s="625"/>
      <c r="R56" s="624">
        <f t="shared" ref="R56:R61" si="85">Q56*P56</f>
        <v>0</v>
      </c>
      <c r="S56" s="623"/>
      <c r="T56" s="623"/>
      <c r="U56" s="624">
        <f t="shared" ref="U56:U61" si="86">T56-S56</f>
        <v>0</v>
      </c>
      <c r="V56" s="625"/>
      <c r="W56" s="624">
        <f t="shared" ref="W56:W61" si="87">V56*U56</f>
        <v>0</v>
      </c>
      <c r="X56" s="623"/>
      <c r="Y56" s="623"/>
      <c r="Z56" s="624">
        <f t="shared" ref="Z56:Z61" si="88">Y56-X56</f>
        <v>0</v>
      </c>
      <c r="AA56" s="625"/>
      <c r="AB56" s="624">
        <f t="shared" ref="AB56:AB61" si="89">AA56*Z56</f>
        <v>0</v>
      </c>
      <c r="AC56" s="623"/>
      <c r="AD56" s="623"/>
      <c r="AE56" s="624">
        <f t="shared" ref="AE56:AE61" si="90">AD56-AC56</f>
        <v>0</v>
      </c>
      <c r="AF56" s="625"/>
      <c r="AG56" s="624">
        <f t="shared" ref="AG56:AG61" si="91">AF56*AE56</f>
        <v>0</v>
      </c>
      <c r="AH56" s="623"/>
      <c r="AI56" s="623"/>
      <c r="AJ56" s="624">
        <f t="shared" ref="AJ56:AJ61" si="92">AI56-AH56</f>
        <v>0</v>
      </c>
      <c r="AK56" s="625"/>
      <c r="AL56" s="642">
        <f t="shared" ref="AL56:AL61" si="93">AK56*AJ56</f>
        <v>0</v>
      </c>
      <c r="AM56" s="623"/>
      <c r="AN56" s="626"/>
      <c r="AO56" s="624">
        <f t="shared" ref="AO56:AO61" si="94">AN56-AM56</f>
        <v>0</v>
      </c>
      <c r="AP56" s="625"/>
      <c r="AQ56" s="642">
        <f t="shared" ref="AQ56:AQ61" si="95">AP56*AO56</f>
        <v>0</v>
      </c>
      <c r="AR56" s="627"/>
      <c r="AS56" s="628">
        <f>W56+R56+M56+AB56+AL56+AQ56+AG56</f>
        <v>0</v>
      </c>
      <c r="AT56" s="628">
        <f t="shared" ref="AT56:AT61" si="96">AS56*E56</f>
        <v>0</v>
      </c>
      <c r="AU56" s="624">
        <f t="shared" ref="AU56:AU61" si="97">P56+U56+K56+AE56+AJ56+AO56+Z56</f>
        <v>0</v>
      </c>
      <c r="AV56" s="624">
        <f t="shared" ref="AV56:AV61" si="98">AU56*E56</f>
        <v>0</v>
      </c>
      <c r="AY56" s="803"/>
      <c r="AZ56" s="804"/>
      <c r="BC56" s="6"/>
      <c r="BD56" s="61"/>
      <c r="BE56" s="62"/>
      <c r="BF56" s="63"/>
    </row>
    <row r="57" spans="1:58" ht="24" customHeight="1">
      <c r="A57" s="36">
        <f t="shared" si="79"/>
        <v>0</v>
      </c>
      <c r="B57" s="814"/>
      <c r="C57" s="629"/>
      <c r="D57" s="629"/>
      <c r="E57" s="619"/>
      <c r="F57" s="643"/>
      <c r="G57" s="621">
        <f t="shared" si="80"/>
        <v>0</v>
      </c>
      <c r="H57" s="622">
        <f t="shared" si="81"/>
        <v>2</v>
      </c>
      <c r="I57" s="623"/>
      <c r="J57" s="623"/>
      <c r="K57" s="624">
        <f t="shared" si="82"/>
        <v>0</v>
      </c>
      <c r="L57" s="625"/>
      <c r="M57" s="624">
        <f t="shared" si="83"/>
        <v>0</v>
      </c>
      <c r="N57" s="623"/>
      <c r="O57" s="623"/>
      <c r="P57" s="624">
        <f t="shared" si="84"/>
        <v>0</v>
      </c>
      <c r="Q57" s="625"/>
      <c r="R57" s="624">
        <f t="shared" si="85"/>
        <v>0</v>
      </c>
      <c r="S57" s="623"/>
      <c r="T57" s="623"/>
      <c r="U57" s="624">
        <f t="shared" si="86"/>
        <v>0</v>
      </c>
      <c r="V57" s="625"/>
      <c r="W57" s="642">
        <f t="shared" si="87"/>
        <v>0</v>
      </c>
      <c r="X57" s="623"/>
      <c r="Y57" s="623"/>
      <c r="Z57" s="624">
        <f t="shared" si="88"/>
        <v>0</v>
      </c>
      <c r="AA57" s="625"/>
      <c r="AB57" s="642">
        <f t="shared" si="89"/>
        <v>0</v>
      </c>
      <c r="AC57" s="623"/>
      <c r="AD57" s="623"/>
      <c r="AE57" s="624">
        <f t="shared" si="90"/>
        <v>0</v>
      </c>
      <c r="AF57" s="625"/>
      <c r="AG57" s="642">
        <f t="shared" si="91"/>
        <v>0</v>
      </c>
      <c r="AH57" s="623"/>
      <c r="AI57" s="623"/>
      <c r="AJ57" s="624">
        <f t="shared" si="92"/>
        <v>0</v>
      </c>
      <c r="AK57" s="625"/>
      <c r="AL57" s="642">
        <f t="shared" si="93"/>
        <v>0</v>
      </c>
      <c r="AM57" s="623"/>
      <c r="AN57" s="626"/>
      <c r="AO57" s="624">
        <f t="shared" si="94"/>
        <v>0</v>
      </c>
      <c r="AP57" s="625"/>
      <c r="AQ57" s="642">
        <f t="shared" si="95"/>
        <v>0</v>
      </c>
      <c r="AR57" s="627"/>
      <c r="AS57" s="628">
        <f>W57+R57+M57+AB57+AL57+AQ57+AG57</f>
        <v>0</v>
      </c>
      <c r="AT57" s="628">
        <f t="shared" si="96"/>
        <v>0</v>
      </c>
      <c r="AU57" s="624">
        <f t="shared" si="97"/>
        <v>0</v>
      </c>
      <c r="AV57" s="624">
        <f t="shared" si="98"/>
        <v>0</v>
      </c>
      <c r="BC57" s="6"/>
      <c r="BD57" s="6"/>
      <c r="BE57" s="6"/>
    </row>
    <row r="58" spans="1:58" ht="24" customHeight="1">
      <c r="A58" s="36">
        <f t="shared" si="79"/>
        <v>0</v>
      </c>
      <c r="B58" s="814"/>
      <c r="C58" s="629"/>
      <c r="D58" s="629"/>
      <c r="E58" s="619"/>
      <c r="F58" s="631"/>
      <c r="G58" s="621">
        <f t="shared" si="80"/>
        <v>0</v>
      </c>
      <c r="H58" s="622">
        <f t="shared" si="81"/>
        <v>2</v>
      </c>
      <c r="I58" s="623"/>
      <c r="J58" s="623"/>
      <c r="K58" s="624">
        <f t="shared" si="82"/>
        <v>0</v>
      </c>
      <c r="L58" s="625"/>
      <c r="M58" s="624">
        <f t="shared" si="83"/>
        <v>0</v>
      </c>
      <c r="N58" s="623"/>
      <c r="O58" s="623"/>
      <c r="P58" s="624">
        <f t="shared" si="84"/>
        <v>0</v>
      </c>
      <c r="Q58" s="625"/>
      <c r="R58" s="624">
        <f t="shared" si="85"/>
        <v>0</v>
      </c>
      <c r="S58" s="623"/>
      <c r="T58" s="626"/>
      <c r="U58" s="624">
        <f t="shared" si="86"/>
        <v>0</v>
      </c>
      <c r="V58" s="625"/>
      <c r="W58" s="642">
        <f t="shared" si="87"/>
        <v>0</v>
      </c>
      <c r="X58" s="623"/>
      <c r="Y58" s="626"/>
      <c r="Z58" s="624">
        <f t="shared" si="88"/>
        <v>0</v>
      </c>
      <c r="AA58" s="625"/>
      <c r="AB58" s="642">
        <f t="shared" si="89"/>
        <v>0</v>
      </c>
      <c r="AC58" s="623"/>
      <c r="AD58" s="626"/>
      <c r="AE58" s="624">
        <f t="shared" si="90"/>
        <v>0</v>
      </c>
      <c r="AF58" s="625"/>
      <c r="AG58" s="642">
        <f t="shared" si="91"/>
        <v>0</v>
      </c>
      <c r="AH58" s="623"/>
      <c r="AI58" s="626"/>
      <c r="AJ58" s="624">
        <f t="shared" si="92"/>
        <v>0</v>
      </c>
      <c r="AK58" s="625"/>
      <c r="AL58" s="642">
        <f t="shared" si="93"/>
        <v>0</v>
      </c>
      <c r="AM58" s="623"/>
      <c r="AN58" s="626"/>
      <c r="AO58" s="624">
        <f t="shared" si="94"/>
        <v>0</v>
      </c>
      <c r="AP58" s="625"/>
      <c r="AQ58" s="642">
        <f t="shared" si="95"/>
        <v>0</v>
      </c>
      <c r="AR58" s="627"/>
      <c r="AS58" s="628">
        <f>W58+R58+M58+AB58+AL58+AQ58+AG58</f>
        <v>0</v>
      </c>
      <c r="AT58" s="628">
        <f t="shared" si="96"/>
        <v>0</v>
      </c>
      <c r="AU58" s="624">
        <f t="shared" si="97"/>
        <v>0</v>
      </c>
      <c r="AV58" s="624">
        <f t="shared" si="98"/>
        <v>0</v>
      </c>
      <c r="AW58" s="652">
        <f>IF(E62&gt;0,AV62/E62,0)</f>
        <v>0</v>
      </c>
      <c r="BC58" s="6"/>
      <c r="BD58" s="6"/>
      <c r="BE58" s="6"/>
    </row>
    <row r="59" spans="1:58" ht="24" customHeight="1">
      <c r="A59" s="36">
        <f t="shared" si="79"/>
        <v>0</v>
      </c>
      <c r="B59" s="814"/>
      <c r="C59" s="629"/>
      <c r="D59" s="629"/>
      <c r="E59" s="619"/>
      <c r="F59" s="631"/>
      <c r="G59" s="621">
        <f t="shared" si="80"/>
        <v>0</v>
      </c>
      <c r="H59" s="622">
        <f t="shared" si="81"/>
        <v>2</v>
      </c>
      <c r="I59" s="623"/>
      <c r="J59" s="623"/>
      <c r="K59" s="624">
        <f t="shared" si="82"/>
        <v>0</v>
      </c>
      <c r="L59" s="625"/>
      <c r="M59" s="624">
        <f t="shared" si="83"/>
        <v>0</v>
      </c>
      <c r="N59" s="623"/>
      <c r="O59" s="623"/>
      <c r="P59" s="624">
        <f t="shared" si="84"/>
        <v>0</v>
      </c>
      <c r="Q59" s="625"/>
      <c r="R59" s="624">
        <f t="shared" si="85"/>
        <v>0</v>
      </c>
      <c r="S59" s="623"/>
      <c r="T59" s="626"/>
      <c r="U59" s="624">
        <f t="shared" si="86"/>
        <v>0</v>
      </c>
      <c r="V59" s="625"/>
      <c r="W59" s="642">
        <f t="shared" si="87"/>
        <v>0</v>
      </c>
      <c r="X59" s="623"/>
      <c r="Y59" s="626"/>
      <c r="Z59" s="624">
        <f t="shared" si="88"/>
        <v>0</v>
      </c>
      <c r="AA59" s="625"/>
      <c r="AB59" s="642">
        <f t="shared" si="89"/>
        <v>0</v>
      </c>
      <c r="AC59" s="623"/>
      <c r="AD59" s="626"/>
      <c r="AE59" s="624">
        <f t="shared" si="90"/>
        <v>0</v>
      </c>
      <c r="AF59" s="625"/>
      <c r="AG59" s="642">
        <f t="shared" si="91"/>
        <v>0</v>
      </c>
      <c r="AH59" s="623"/>
      <c r="AI59" s="626"/>
      <c r="AJ59" s="624">
        <f t="shared" si="92"/>
        <v>0</v>
      </c>
      <c r="AK59" s="625"/>
      <c r="AL59" s="642">
        <f t="shared" si="93"/>
        <v>0</v>
      </c>
      <c r="AM59" s="623"/>
      <c r="AN59" s="626"/>
      <c r="AO59" s="624">
        <f t="shared" si="94"/>
        <v>0</v>
      </c>
      <c r="AP59" s="625"/>
      <c r="AQ59" s="642">
        <f t="shared" si="95"/>
        <v>0</v>
      </c>
      <c r="AR59" s="627"/>
      <c r="AS59" s="628">
        <f>W59+R59+M59+AB59+AL59+AQ59+AG59</f>
        <v>0</v>
      </c>
      <c r="AT59" s="628">
        <f t="shared" si="96"/>
        <v>0</v>
      </c>
      <c r="AU59" s="624">
        <f t="shared" si="97"/>
        <v>0</v>
      </c>
      <c r="AV59" s="624">
        <f t="shared" si="98"/>
        <v>0</v>
      </c>
      <c r="BC59" s="6"/>
      <c r="BD59" s="6"/>
      <c r="BE59" s="6"/>
    </row>
    <row r="60" spans="1:58" ht="24" customHeight="1">
      <c r="A60" s="36">
        <f t="shared" si="79"/>
        <v>0</v>
      </c>
      <c r="B60" s="814"/>
      <c r="C60" s="629"/>
      <c r="D60" s="629"/>
      <c r="E60" s="619"/>
      <c r="F60" s="631"/>
      <c r="G60" s="621">
        <f t="shared" si="80"/>
        <v>0</v>
      </c>
      <c r="H60" s="622">
        <f t="shared" si="81"/>
        <v>2</v>
      </c>
      <c r="I60" s="623"/>
      <c r="J60" s="623"/>
      <c r="K60" s="624">
        <f t="shared" si="82"/>
        <v>0</v>
      </c>
      <c r="L60" s="625"/>
      <c r="M60" s="624">
        <f t="shared" si="83"/>
        <v>0</v>
      </c>
      <c r="N60" s="623"/>
      <c r="O60" s="623"/>
      <c r="P60" s="624">
        <f t="shared" si="84"/>
        <v>0</v>
      </c>
      <c r="Q60" s="625"/>
      <c r="R60" s="624">
        <f t="shared" si="85"/>
        <v>0</v>
      </c>
      <c r="S60" s="623"/>
      <c r="T60" s="626"/>
      <c r="U60" s="624">
        <f t="shared" si="86"/>
        <v>0</v>
      </c>
      <c r="V60" s="625"/>
      <c r="W60" s="642">
        <f t="shared" si="87"/>
        <v>0</v>
      </c>
      <c r="X60" s="623"/>
      <c r="Y60" s="626"/>
      <c r="Z60" s="624">
        <f t="shared" si="88"/>
        <v>0</v>
      </c>
      <c r="AA60" s="625"/>
      <c r="AB60" s="642">
        <f t="shared" si="89"/>
        <v>0</v>
      </c>
      <c r="AC60" s="623"/>
      <c r="AD60" s="626"/>
      <c r="AE60" s="624">
        <f t="shared" si="90"/>
        <v>0</v>
      </c>
      <c r="AF60" s="625"/>
      <c r="AG60" s="642">
        <f t="shared" si="91"/>
        <v>0</v>
      </c>
      <c r="AH60" s="623"/>
      <c r="AI60" s="626"/>
      <c r="AJ60" s="624">
        <f t="shared" si="92"/>
        <v>0</v>
      </c>
      <c r="AK60" s="625"/>
      <c r="AL60" s="642">
        <f t="shared" si="93"/>
        <v>0</v>
      </c>
      <c r="AM60" s="623"/>
      <c r="AN60" s="626"/>
      <c r="AO60" s="624">
        <f t="shared" si="94"/>
        <v>0</v>
      </c>
      <c r="AP60" s="625"/>
      <c r="AQ60" s="642">
        <f t="shared" si="95"/>
        <v>0</v>
      </c>
      <c r="AR60" s="627"/>
      <c r="AS60" s="628">
        <f>W60+R60+M60+AB60+AL60+AQ60+AG60</f>
        <v>0</v>
      </c>
      <c r="AT60" s="628">
        <f t="shared" si="96"/>
        <v>0</v>
      </c>
      <c r="AU60" s="624">
        <f t="shared" si="97"/>
        <v>0</v>
      </c>
      <c r="AV60" s="624">
        <f t="shared" si="98"/>
        <v>0</v>
      </c>
      <c r="BC60" s="6"/>
      <c r="BD60" s="6"/>
      <c r="BE60" s="6"/>
    </row>
    <row r="61" spans="1:58" ht="23.25" customHeight="1">
      <c r="A61" s="36">
        <f t="shared" si="79"/>
        <v>0</v>
      </c>
      <c r="B61" s="814"/>
      <c r="C61" s="629"/>
      <c r="D61" s="629"/>
      <c r="E61" s="619"/>
      <c r="F61" s="631"/>
      <c r="G61" s="621">
        <f t="shared" si="80"/>
        <v>0</v>
      </c>
      <c r="H61" s="622">
        <f t="shared" si="81"/>
        <v>2</v>
      </c>
      <c r="I61" s="623"/>
      <c r="J61" s="623"/>
      <c r="K61" s="624">
        <f t="shared" si="82"/>
        <v>0</v>
      </c>
      <c r="L61" s="625"/>
      <c r="M61" s="624">
        <f t="shared" si="83"/>
        <v>0</v>
      </c>
      <c r="N61" s="623"/>
      <c r="O61" s="623"/>
      <c r="P61" s="624">
        <f t="shared" si="84"/>
        <v>0</v>
      </c>
      <c r="Q61" s="625"/>
      <c r="R61" s="624">
        <f t="shared" si="85"/>
        <v>0</v>
      </c>
      <c r="S61" s="623"/>
      <c r="T61" s="623"/>
      <c r="U61" s="624">
        <f t="shared" si="86"/>
        <v>0</v>
      </c>
      <c r="V61" s="625"/>
      <c r="W61" s="642">
        <f t="shared" si="87"/>
        <v>0</v>
      </c>
      <c r="X61" s="623"/>
      <c r="Y61" s="623"/>
      <c r="Z61" s="624">
        <f t="shared" si="88"/>
        <v>0</v>
      </c>
      <c r="AA61" s="625"/>
      <c r="AB61" s="642">
        <f t="shared" si="89"/>
        <v>0</v>
      </c>
      <c r="AC61" s="623"/>
      <c r="AD61" s="623"/>
      <c r="AE61" s="624">
        <f t="shared" si="90"/>
        <v>0</v>
      </c>
      <c r="AF61" s="625"/>
      <c r="AG61" s="642">
        <f t="shared" si="91"/>
        <v>0</v>
      </c>
      <c r="AH61" s="623"/>
      <c r="AI61" s="623"/>
      <c r="AJ61" s="624">
        <f t="shared" si="92"/>
        <v>0</v>
      </c>
      <c r="AK61" s="625"/>
      <c r="AL61" s="642">
        <f t="shared" si="93"/>
        <v>0</v>
      </c>
      <c r="AM61" s="633"/>
      <c r="AN61" s="623"/>
      <c r="AO61" s="624">
        <f t="shared" si="94"/>
        <v>0</v>
      </c>
      <c r="AP61" s="625"/>
      <c r="AQ61" s="642">
        <f t="shared" si="95"/>
        <v>0</v>
      </c>
      <c r="AR61" s="627"/>
      <c r="AS61" s="628">
        <f>W61+R61+M61+AB61+AL61+AQ61</f>
        <v>0</v>
      </c>
      <c r="AT61" s="628">
        <f t="shared" si="96"/>
        <v>0</v>
      </c>
      <c r="AU61" s="624">
        <f t="shared" si="97"/>
        <v>0</v>
      </c>
      <c r="AV61" s="624">
        <f t="shared" si="98"/>
        <v>0</v>
      </c>
      <c r="BC61" s="6"/>
      <c r="BD61" s="6"/>
      <c r="BE61" s="6"/>
    </row>
    <row r="62" spans="1:58" ht="25.5" customHeight="1">
      <c r="A62" s="36"/>
      <c r="B62" s="814"/>
      <c r="C62" s="635">
        <f>COUNTA(C56:C61)</f>
        <v>0</v>
      </c>
      <c r="D62" s="635"/>
      <c r="E62" s="613">
        <f>SUM(E56:E61)</f>
        <v>0</v>
      </c>
      <c r="F62" s="631"/>
      <c r="G62" s="621"/>
      <c r="H62" s="622"/>
      <c r="I62" s="819" t="s">
        <v>32</v>
      </c>
      <c r="J62" s="819"/>
      <c r="K62" s="819"/>
      <c r="L62" s="819"/>
      <c r="M62" s="640">
        <f>SUM(M56:M61)</f>
        <v>0</v>
      </c>
      <c r="N62" s="819" t="s">
        <v>32</v>
      </c>
      <c r="O62" s="819"/>
      <c r="P62" s="819"/>
      <c r="Q62" s="819"/>
      <c r="R62" s="640">
        <f>SUM(R56:R61)</f>
        <v>0</v>
      </c>
      <c r="S62" s="819" t="s">
        <v>32</v>
      </c>
      <c r="T62" s="819"/>
      <c r="U62" s="819"/>
      <c r="V62" s="819"/>
      <c r="W62" s="637">
        <f>SUM(W56:W61)</f>
        <v>0</v>
      </c>
      <c r="X62" s="819" t="s">
        <v>32</v>
      </c>
      <c r="Y62" s="819"/>
      <c r="Z62" s="819"/>
      <c r="AA62" s="819"/>
      <c r="AB62" s="637">
        <f>SUM(AB56:AB61)</f>
        <v>0</v>
      </c>
      <c r="AC62" s="819" t="s">
        <v>32</v>
      </c>
      <c r="AD62" s="819"/>
      <c r="AE62" s="819"/>
      <c r="AF62" s="819"/>
      <c r="AG62" s="637">
        <f>SUM(AG56:AG61)</f>
        <v>0</v>
      </c>
      <c r="AH62" s="819" t="s">
        <v>32</v>
      </c>
      <c r="AI62" s="819"/>
      <c r="AJ62" s="819"/>
      <c r="AK62" s="819"/>
      <c r="AL62" s="637">
        <f>SUM(AL56:AL61)</f>
        <v>0</v>
      </c>
      <c r="AM62" s="819" t="s">
        <v>32</v>
      </c>
      <c r="AN62" s="819"/>
      <c r="AO62" s="819"/>
      <c r="AP62" s="819"/>
      <c r="AQ62" s="637">
        <f>SUM(AQ56:AQ61)</f>
        <v>0</v>
      </c>
      <c r="AR62" s="641"/>
      <c r="AS62" s="639">
        <f>SUM(AS56:AS61)</f>
        <v>0</v>
      </c>
      <c r="AT62" s="639">
        <f>SUM(AT56:AT61)</f>
        <v>0</v>
      </c>
      <c r="AU62" s="640">
        <f>SUM(AU56:AU61)</f>
        <v>0</v>
      </c>
      <c r="AV62" s="640">
        <f>SUM(AV56:AV61)</f>
        <v>0</v>
      </c>
      <c r="AZ62" s="52"/>
      <c r="BC62" s="6"/>
      <c r="BD62" s="6"/>
      <c r="BE62" s="50"/>
    </row>
    <row r="63" spans="1:58" ht="16.5" thickBot="1">
      <c r="A63" s="36"/>
      <c r="B63" s="37"/>
      <c r="G63" s="45"/>
      <c r="H63" s="46"/>
      <c r="I63" s="821"/>
      <c r="J63" s="822"/>
      <c r="K63" s="53"/>
      <c r="N63" s="821"/>
      <c r="O63" s="822"/>
      <c r="P63" s="53"/>
      <c r="S63" s="821"/>
      <c r="T63" s="822"/>
      <c r="U63" s="53"/>
      <c r="X63" s="821"/>
      <c r="Y63" s="822"/>
      <c r="Z63" s="53"/>
      <c r="AC63" s="821"/>
      <c r="AD63" s="822"/>
      <c r="AE63" s="53"/>
      <c r="AH63" s="821"/>
      <c r="AI63" s="822"/>
      <c r="AJ63" s="53"/>
      <c r="AM63" s="821"/>
      <c r="AN63" s="822"/>
      <c r="AO63" s="53"/>
      <c r="AR63" s="54"/>
      <c r="BC63" s="6"/>
      <c r="BD63" s="6"/>
      <c r="BE63" s="64"/>
    </row>
    <row r="64" spans="1:58" ht="78.75">
      <c r="A64" s="36"/>
      <c r="B64" s="37"/>
      <c r="C64" s="815" t="s">
        <v>230</v>
      </c>
      <c r="D64" s="816"/>
      <c r="E64" s="11" t="s">
        <v>131</v>
      </c>
      <c r="F64" s="48"/>
      <c r="G64" s="45"/>
      <c r="H64" s="46"/>
      <c r="I64" s="22" t="s">
        <v>41</v>
      </c>
      <c r="J64" s="23" t="s">
        <v>42</v>
      </c>
      <c r="K64" s="24" t="s">
        <v>127</v>
      </c>
      <c r="L64" s="25" t="s">
        <v>46</v>
      </c>
      <c r="M64" s="24" t="s">
        <v>47</v>
      </c>
      <c r="N64" s="22" t="s">
        <v>41</v>
      </c>
      <c r="O64" s="23" t="s">
        <v>42</v>
      </c>
      <c r="P64" s="24" t="s">
        <v>127</v>
      </c>
      <c r="Q64" s="25" t="s">
        <v>46</v>
      </c>
      <c r="R64" s="24" t="s">
        <v>47</v>
      </c>
      <c r="S64" s="22" t="s">
        <v>41</v>
      </c>
      <c r="T64" s="23" t="s">
        <v>42</v>
      </c>
      <c r="U64" s="24" t="s">
        <v>127</v>
      </c>
      <c r="V64" s="25" t="s">
        <v>46</v>
      </c>
      <c r="W64" s="24" t="s">
        <v>47</v>
      </c>
      <c r="X64" s="22" t="s">
        <v>41</v>
      </c>
      <c r="Y64" s="23" t="s">
        <v>42</v>
      </c>
      <c r="Z64" s="24" t="s">
        <v>127</v>
      </c>
      <c r="AA64" s="25" t="s">
        <v>46</v>
      </c>
      <c r="AB64" s="24" t="s">
        <v>47</v>
      </c>
      <c r="AC64" s="22" t="s">
        <v>41</v>
      </c>
      <c r="AD64" s="23" t="s">
        <v>42</v>
      </c>
      <c r="AE64" s="24" t="s">
        <v>127</v>
      </c>
      <c r="AF64" s="25" t="s">
        <v>46</v>
      </c>
      <c r="AG64" s="24" t="s">
        <v>47</v>
      </c>
      <c r="AH64" s="22" t="s">
        <v>41</v>
      </c>
      <c r="AI64" s="23" t="s">
        <v>42</v>
      </c>
      <c r="AJ64" s="24" t="s">
        <v>127</v>
      </c>
      <c r="AK64" s="25" t="s">
        <v>46</v>
      </c>
      <c r="AL64" s="24" t="s">
        <v>47</v>
      </c>
      <c r="AM64" s="22" t="s">
        <v>41</v>
      </c>
      <c r="AN64" s="23" t="s">
        <v>42</v>
      </c>
      <c r="AO64" s="24" t="s">
        <v>127</v>
      </c>
      <c r="AP64" s="25" t="s">
        <v>46</v>
      </c>
      <c r="AQ64" s="24" t="s">
        <v>47</v>
      </c>
      <c r="AR64" s="55"/>
      <c r="AS64" s="26" t="s">
        <v>71</v>
      </c>
      <c r="AT64" s="26" t="s">
        <v>128</v>
      </c>
      <c r="AU64" s="27" t="s">
        <v>129</v>
      </c>
      <c r="AV64" s="27" t="s">
        <v>130</v>
      </c>
      <c r="AY64" s="801">
        <f>AT71</f>
        <v>0</v>
      </c>
      <c r="AZ64" s="802"/>
      <c r="BC64" s="6"/>
      <c r="BD64" s="6"/>
      <c r="BE64" s="6"/>
    </row>
    <row r="65" spans="1:57" ht="24.75" customHeight="1" thickBot="1">
      <c r="A65" s="36">
        <f t="shared" ref="A65:A70" si="99">IF(D65="",0,1)</f>
        <v>0</v>
      </c>
      <c r="B65" s="814" t="s">
        <v>132</v>
      </c>
      <c r="C65" s="602"/>
      <c r="D65" s="602"/>
      <c r="E65" s="603"/>
      <c r="F65" s="645"/>
      <c r="G65" s="605">
        <f t="shared" ref="G65:G70" si="100">IF(J65="",0,1)</f>
        <v>0</v>
      </c>
      <c r="H65" s="606">
        <f t="shared" ref="H65:H70" si="101">IF(A65+G65=1,0,2)</f>
        <v>2</v>
      </c>
      <c r="I65" s="607"/>
      <c r="J65" s="607"/>
      <c r="K65" s="608">
        <f t="shared" ref="K65:K70" si="102">J65-I65</f>
        <v>0</v>
      </c>
      <c r="L65" s="603"/>
      <c r="M65" s="608">
        <f t="shared" ref="M65:M70" si="103">L65*K65</f>
        <v>0</v>
      </c>
      <c r="N65" s="607"/>
      <c r="O65" s="607"/>
      <c r="P65" s="608">
        <f>O65-N65</f>
        <v>0</v>
      </c>
      <c r="Q65" s="603"/>
      <c r="R65" s="608">
        <f t="shared" ref="R65:R70" si="104">Q65*P65</f>
        <v>0</v>
      </c>
      <c r="S65" s="607"/>
      <c r="T65" s="646"/>
      <c r="U65" s="608">
        <f>T65-S65</f>
        <v>0</v>
      </c>
      <c r="V65" s="603"/>
      <c r="W65" s="647">
        <f t="shared" ref="W65:W70" si="105">V65*U65</f>
        <v>0</v>
      </c>
      <c r="X65" s="607"/>
      <c r="Y65" s="646"/>
      <c r="Z65" s="608">
        <f>Y65-X65</f>
        <v>0</v>
      </c>
      <c r="AA65" s="603"/>
      <c r="AB65" s="647">
        <f t="shared" ref="AB65:AB70" si="106">AA65*Z65</f>
        <v>0</v>
      </c>
      <c r="AC65" s="607"/>
      <c r="AD65" s="646"/>
      <c r="AE65" s="608">
        <f>AD65-AC65</f>
        <v>0</v>
      </c>
      <c r="AF65" s="603"/>
      <c r="AG65" s="647">
        <f t="shared" ref="AG65:AG70" si="107">AF65*AE65</f>
        <v>0</v>
      </c>
      <c r="AH65" s="607"/>
      <c r="AI65" s="646"/>
      <c r="AJ65" s="608">
        <f>AI65-AH65</f>
        <v>0</v>
      </c>
      <c r="AK65" s="603"/>
      <c r="AL65" s="647">
        <f t="shared" ref="AL65:AL70" si="108">AK65*AJ65</f>
        <v>0</v>
      </c>
      <c r="AM65" s="607"/>
      <c r="AN65" s="646"/>
      <c r="AO65" s="608">
        <f>AN65-AM65</f>
        <v>0</v>
      </c>
      <c r="AP65" s="603"/>
      <c r="AQ65" s="647">
        <f t="shared" ref="AQ65:AQ70" si="109">AP65*AO65</f>
        <v>0</v>
      </c>
      <c r="AR65" s="609"/>
      <c r="AS65" s="610">
        <f>W65+R65+M65+AB65+AL65+AQ65+AG65</f>
        <v>0</v>
      </c>
      <c r="AT65" s="610">
        <f t="shared" ref="AT65:AT70" si="110">AS65*E65</f>
        <v>0</v>
      </c>
      <c r="AU65" s="608">
        <f t="shared" ref="AU65:AU70" si="111">P65+U65+K65+AE65+AJ65+AO65+Z65</f>
        <v>0</v>
      </c>
      <c r="AV65" s="608">
        <f t="shared" ref="AV65:AV70" si="112">AU65*E65</f>
        <v>0</v>
      </c>
      <c r="AY65" s="803"/>
      <c r="AZ65" s="804"/>
      <c r="BC65" s="6"/>
      <c r="BD65" s="6"/>
      <c r="BE65" s="6"/>
    </row>
    <row r="66" spans="1:57" ht="24" customHeight="1">
      <c r="A66" s="36">
        <f t="shared" si="99"/>
        <v>0</v>
      </c>
      <c r="B66" s="814"/>
      <c r="C66" s="602"/>
      <c r="D66" s="602"/>
      <c r="E66" s="603"/>
      <c r="F66" s="648"/>
      <c r="G66" s="605">
        <f t="shared" si="100"/>
        <v>0</v>
      </c>
      <c r="H66" s="606">
        <f t="shared" si="101"/>
        <v>2</v>
      </c>
      <c r="I66" s="607"/>
      <c r="J66" s="607"/>
      <c r="K66" s="608">
        <f t="shared" si="102"/>
        <v>0</v>
      </c>
      <c r="L66" s="603"/>
      <c r="M66" s="608">
        <f t="shared" si="103"/>
        <v>0</v>
      </c>
      <c r="N66" s="607"/>
      <c r="O66" s="607"/>
      <c r="P66" s="608">
        <f>O66-N66</f>
        <v>0</v>
      </c>
      <c r="Q66" s="603"/>
      <c r="R66" s="608">
        <f t="shared" si="104"/>
        <v>0</v>
      </c>
      <c r="S66" s="607"/>
      <c r="T66" s="646"/>
      <c r="U66" s="608">
        <f>T66-S66</f>
        <v>0</v>
      </c>
      <c r="V66" s="603"/>
      <c r="W66" s="647">
        <f t="shared" si="105"/>
        <v>0</v>
      </c>
      <c r="X66" s="607"/>
      <c r="Y66" s="646"/>
      <c r="Z66" s="608">
        <f>Y66-X66</f>
        <v>0</v>
      </c>
      <c r="AA66" s="603"/>
      <c r="AB66" s="647">
        <f t="shared" si="106"/>
        <v>0</v>
      </c>
      <c r="AC66" s="607"/>
      <c r="AD66" s="646"/>
      <c r="AE66" s="608">
        <f>AD66-AC66</f>
        <v>0</v>
      </c>
      <c r="AF66" s="603"/>
      <c r="AG66" s="647">
        <f t="shared" si="107"/>
        <v>0</v>
      </c>
      <c r="AH66" s="607"/>
      <c r="AI66" s="646"/>
      <c r="AJ66" s="608">
        <f>AI66-AH66</f>
        <v>0</v>
      </c>
      <c r="AK66" s="603"/>
      <c r="AL66" s="647">
        <f t="shared" si="108"/>
        <v>0</v>
      </c>
      <c r="AM66" s="607"/>
      <c r="AN66" s="646"/>
      <c r="AO66" s="608">
        <f>AN66-AM66</f>
        <v>0</v>
      </c>
      <c r="AP66" s="603"/>
      <c r="AQ66" s="647">
        <f t="shared" si="109"/>
        <v>0</v>
      </c>
      <c r="AR66" s="609"/>
      <c r="AS66" s="610">
        <f>W66+R66+M66+AB66+AL66+AQ66+AG66</f>
        <v>0</v>
      </c>
      <c r="AT66" s="610">
        <f t="shared" si="110"/>
        <v>0</v>
      </c>
      <c r="AU66" s="608">
        <f t="shared" si="111"/>
        <v>0</v>
      </c>
      <c r="AV66" s="608">
        <f t="shared" si="112"/>
        <v>0</v>
      </c>
      <c r="BC66" s="6"/>
      <c r="BD66" s="6"/>
      <c r="BE66" s="6"/>
    </row>
    <row r="67" spans="1:57" ht="24" customHeight="1">
      <c r="A67" s="36">
        <f t="shared" si="99"/>
        <v>0</v>
      </c>
      <c r="B67" s="814"/>
      <c r="C67" s="602"/>
      <c r="D67" s="602"/>
      <c r="E67" s="603"/>
      <c r="F67" s="645"/>
      <c r="G67" s="605">
        <f t="shared" si="100"/>
        <v>0</v>
      </c>
      <c r="H67" s="606">
        <f t="shared" si="101"/>
        <v>2</v>
      </c>
      <c r="I67" s="607"/>
      <c r="J67" s="607"/>
      <c r="K67" s="608">
        <v>0</v>
      </c>
      <c r="L67" s="603"/>
      <c r="M67" s="608">
        <f t="shared" si="103"/>
        <v>0</v>
      </c>
      <c r="N67" s="607"/>
      <c r="O67" s="607"/>
      <c r="P67" s="608">
        <v>0</v>
      </c>
      <c r="Q67" s="603"/>
      <c r="R67" s="608">
        <f t="shared" si="104"/>
        <v>0</v>
      </c>
      <c r="S67" s="607"/>
      <c r="T67" s="646"/>
      <c r="U67" s="608">
        <v>0</v>
      </c>
      <c r="V67" s="603"/>
      <c r="W67" s="647">
        <f t="shared" si="105"/>
        <v>0</v>
      </c>
      <c r="X67" s="607"/>
      <c r="Y67" s="646"/>
      <c r="Z67" s="608">
        <v>0</v>
      </c>
      <c r="AA67" s="603"/>
      <c r="AB67" s="647">
        <f t="shared" si="106"/>
        <v>0</v>
      </c>
      <c r="AC67" s="607"/>
      <c r="AD67" s="646"/>
      <c r="AE67" s="608">
        <v>0</v>
      </c>
      <c r="AF67" s="603"/>
      <c r="AG67" s="647">
        <f t="shared" si="107"/>
        <v>0</v>
      </c>
      <c r="AH67" s="607"/>
      <c r="AI67" s="646"/>
      <c r="AJ67" s="608">
        <v>0</v>
      </c>
      <c r="AK67" s="603"/>
      <c r="AL67" s="647">
        <f t="shared" si="108"/>
        <v>0</v>
      </c>
      <c r="AM67" s="607"/>
      <c r="AN67" s="646"/>
      <c r="AO67" s="608">
        <v>0</v>
      </c>
      <c r="AP67" s="603"/>
      <c r="AQ67" s="647">
        <f t="shared" si="109"/>
        <v>0</v>
      </c>
      <c r="AR67" s="609"/>
      <c r="AS67" s="610">
        <f>W67+R67+M67+AB67+AL67+AQ67+AG67</f>
        <v>0</v>
      </c>
      <c r="AT67" s="610">
        <f t="shared" si="110"/>
        <v>0</v>
      </c>
      <c r="AU67" s="608">
        <f t="shared" si="111"/>
        <v>0</v>
      </c>
      <c r="AV67" s="608">
        <f t="shared" si="112"/>
        <v>0</v>
      </c>
      <c r="AW67" s="652">
        <f>IF(E71&gt;0,AV71/E71,0)</f>
        <v>0</v>
      </c>
      <c r="BC67" s="6"/>
      <c r="BD67" s="6"/>
      <c r="BE67" s="6"/>
    </row>
    <row r="68" spans="1:57" ht="24" customHeight="1">
      <c r="A68" s="36">
        <f t="shared" si="99"/>
        <v>0</v>
      </c>
      <c r="B68" s="814"/>
      <c r="C68" s="602"/>
      <c r="D68" s="602"/>
      <c r="E68" s="603"/>
      <c r="F68" s="645"/>
      <c r="G68" s="605">
        <f t="shared" si="100"/>
        <v>0</v>
      </c>
      <c r="H68" s="606">
        <f t="shared" si="101"/>
        <v>2</v>
      </c>
      <c r="I68" s="607"/>
      <c r="J68" s="607"/>
      <c r="K68" s="608">
        <f t="shared" si="102"/>
        <v>0</v>
      </c>
      <c r="L68" s="603"/>
      <c r="M68" s="608">
        <f t="shared" si="103"/>
        <v>0</v>
      </c>
      <c r="N68" s="607"/>
      <c r="O68" s="607"/>
      <c r="P68" s="608">
        <f>O68-N68</f>
        <v>0</v>
      </c>
      <c r="Q68" s="603"/>
      <c r="R68" s="608">
        <f t="shared" si="104"/>
        <v>0</v>
      </c>
      <c r="S68" s="607"/>
      <c r="T68" s="646"/>
      <c r="U68" s="608">
        <f>T68-S68</f>
        <v>0</v>
      </c>
      <c r="V68" s="603"/>
      <c r="W68" s="647">
        <f t="shared" si="105"/>
        <v>0</v>
      </c>
      <c r="X68" s="607"/>
      <c r="Y68" s="646"/>
      <c r="Z68" s="608">
        <f>Y68-X68</f>
        <v>0</v>
      </c>
      <c r="AA68" s="603"/>
      <c r="AB68" s="647">
        <f t="shared" si="106"/>
        <v>0</v>
      </c>
      <c r="AC68" s="607"/>
      <c r="AD68" s="646"/>
      <c r="AE68" s="608">
        <f>AD68-AC68</f>
        <v>0</v>
      </c>
      <c r="AF68" s="603"/>
      <c r="AG68" s="647">
        <f t="shared" si="107"/>
        <v>0</v>
      </c>
      <c r="AH68" s="607"/>
      <c r="AI68" s="646"/>
      <c r="AJ68" s="608">
        <f>AI68-AH68</f>
        <v>0</v>
      </c>
      <c r="AK68" s="603"/>
      <c r="AL68" s="647">
        <f t="shared" si="108"/>
        <v>0</v>
      </c>
      <c r="AM68" s="607"/>
      <c r="AN68" s="646"/>
      <c r="AO68" s="608">
        <f>AN68-AM68</f>
        <v>0</v>
      </c>
      <c r="AP68" s="603"/>
      <c r="AQ68" s="647">
        <f t="shared" si="109"/>
        <v>0</v>
      </c>
      <c r="AR68" s="609"/>
      <c r="AS68" s="610">
        <f>W68+R68+M68+AB68+AL68+AQ68+AG68</f>
        <v>0</v>
      </c>
      <c r="AT68" s="610">
        <f t="shared" si="110"/>
        <v>0</v>
      </c>
      <c r="AU68" s="608">
        <f t="shared" si="111"/>
        <v>0</v>
      </c>
      <c r="AV68" s="608">
        <f t="shared" si="112"/>
        <v>0</v>
      </c>
      <c r="BC68" s="6"/>
      <c r="BD68" s="6"/>
      <c r="BE68" s="6"/>
    </row>
    <row r="69" spans="1:57" ht="24" customHeight="1">
      <c r="A69" s="36">
        <f t="shared" si="99"/>
        <v>0</v>
      </c>
      <c r="B69" s="814"/>
      <c r="C69" s="602"/>
      <c r="D69" s="602"/>
      <c r="E69" s="603"/>
      <c r="F69" s="645"/>
      <c r="G69" s="605">
        <f t="shared" si="100"/>
        <v>0</v>
      </c>
      <c r="H69" s="606">
        <f t="shared" si="101"/>
        <v>2</v>
      </c>
      <c r="I69" s="607"/>
      <c r="J69" s="607"/>
      <c r="K69" s="608">
        <f t="shared" si="102"/>
        <v>0</v>
      </c>
      <c r="L69" s="603"/>
      <c r="M69" s="608">
        <f t="shared" si="103"/>
        <v>0</v>
      </c>
      <c r="N69" s="607"/>
      <c r="O69" s="607"/>
      <c r="P69" s="608">
        <f>O69-N69</f>
        <v>0</v>
      </c>
      <c r="Q69" s="603"/>
      <c r="R69" s="608">
        <f t="shared" si="104"/>
        <v>0</v>
      </c>
      <c r="S69" s="607"/>
      <c r="T69" s="646"/>
      <c r="U69" s="608">
        <f>T69-S69</f>
        <v>0</v>
      </c>
      <c r="V69" s="603"/>
      <c r="W69" s="647">
        <f t="shared" si="105"/>
        <v>0</v>
      </c>
      <c r="X69" s="607"/>
      <c r="Y69" s="646"/>
      <c r="Z69" s="608">
        <f>Y69-X69</f>
        <v>0</v>
      </c>
      <c r="AA69" s="603"/>
      <c r="AB69" s="647">
        <f t="shared" si="106"/>
        <v>0</v>
      </c>
      <c r="AC69" s="607"/>
      <c r="AD69" s="646"/>
      <c r="AE69" s="608">
        <f>AD69-AC69</f>
        <v>0</v>
      </c>
      <c r="AF69" s="603"/>
      <c r="AG69" s="647">
        <f t="shared" si="107"/>
        <v>0</v>
      </c>
      <c r="AH69" s="607"/>
      <c r="AI69" s="646"/>
      <c r="AJ69" s="608">
        <f>AI69-AH69</f>
        <v>0</v>
      </c>
      <c r="AK69" s="603"/>
      <c r="AL69" s="647">
        <f t="shared" si="108"/>
        <v>0</v>
      </c>
      <c r="AM69" s="607"/>
      <c r="AN69" s="646"/>
      <c r="AO69" s="608">
        <f>AN69-AM69</f>
        <v>0</v>
      </c>
      <c r="AP69" s="603"/>
      <c r="AQ69" s="647">
        <f t="shared" si="109"/>
        <v>0</v>
      </c>
      <c r="AR69" s="609"/>
      <c r="AS69" s="610">
        <f>W69+R69+M69+AB69+AL69+AQ69+AG69</f>
        <v>0</v>
      </c>
      <c r="AT69" s="610">
        <f t="shared" si="110"/>
        <v>0</v>
      </c>
      <c r="AU69" s="608">
        <f t="shared" si="111"/>
        <v>0</v>
      </c>
      <c r="AV69" s="608">
        <f t="shared" si="112"/>
        <v>0</v>
      </c>
      <c r="BC69" s="6"/>
      <c r="BD69" s="6"/>
      <c r="BE69" s="6"/>
    </row>
    <row r="70" spans="1:57" ht="24" customHeight="1">
      <c r="A70" s="36">
        <f t="shared" si="99"/>
        <v>0</v>
      </c>
      <c r="B70" s="814"/>
      <c r="C70" s="602"/>
      <c r="D70" s="602"/>
      <c r="E70" s="603"/>
      <c r="F70" s="645"/>
      <c r="G70" s="605">
        <f t="shared" si="100"/>
        <v>0</v>
      </c>
      <c r="H70" s="606">
        <f t="shared" si="101"/>
        <v>2</v>
      </c>
      <c r="I70" s="607"/>
      <c r="J70" s="607"/>
      <c r="K70" s="608">
        <f t="shared" si="102"/>
        <v>0</v>
      </c>
      <c r="L70" s="603"/>
      <c r="M70" s="608">
        <f t="shared" si="103"/>
        <v>0</v>
      </c>
      <c r="N70" s="607"/>
      <c r="O70" s="607"/>
      <c r="P70" s="608">
        <f>O70-N70</f>
        <v>0</v>
      </c>
      <c r="Q70" s="603"/>
      <c r="R70" s="608">
        <f t="shared" si="104"/>
        <v>0</v>
      </c>
      <c r="S70" s="649"/>
      <c r="T70" s="646"/>
      <c r="U70" s="608">
        <f>T70-S70</f>
        <v>0</v>
      </c>
      <c r="V70" s="603"/>
      <c r="W70" s="647">
        <f t="shared" si="105"/>
        <v>0</v>
      </c>
      <c r="X70" s="649"/>
      <c r="Y70" s="646"/>
      <c r="Z70" s="608">
        <f>Y70-X70</f>
        <v>0</v>
      </c>
      <c r="AA70" s="603"/>
      <c r="AB70" s="647">
        <f t="shared" si="106"/>
        <v>0</v>
      </c>
      <c r="AC70" s="649"/>
      <c r="AD70" s="646"/>
      <c r="AE70" s="608">
        <f>AD70-AC70</f>
        <v>0</v>
      </c>
      <c r="AF70" s="603"/>
      <c r="AG70" s="647">
        <f t="shared" si="107"/>
        <v>0</v>
      </c>
      <c r="AH70" s="649"/>
      <c r="AI70" s="646"/>
      <c r="AJ70" s="608">
        <f>AI70-AH70</f>
        <v>0</v>
      </c>
      <c r="AK70" s="603"/>
      <c r="AL70" s="647">
        <f t="shared" si="108"/>
        <v>0</v>
      </c>
      <c r="AM70" s="649"/>
      <c r="AN70" s="646"/>
      <c r="AO70" s="608">
        <f>AN70-AM70</f>
        <v>0</v>
      </c>
      <c r="AP70" s="603"/>
      <c r="AQ70" s="647">
        <f t="shared" si="109"/>
        <v>0</v>
      </c>
      <c r="AR70" s="609"/>
      <c r="AS70" s="610">
        <f>W70+R70+M70+AB70+AL70+AQ70</f>
        <v>0</v>
      </c>
      <c r="AT70" s="610">
        <f t="shared" si="110"/>
        <v>0</v>
      </c>
      <c r="AU70" s="608">
        <f t="shared" si="111"/>
        <v>0</v>
      </c>
      <c r="AV70" s="608">
        <f t="shared" si="112"/>
        <v>0</v>
      </c>
      <c r="BC70" s="6"/>
      <c r="BD70" s="6"/>
      <c r="BE70" s="6"/>
    </row>
    <row r="71" spans="1:57" ht="27" customHeight="1">
      <c r="A71" s="28"/>
      <c r="B71" s="814"/>
      <c r="C71" s="612">
        <f>COUNTA(C65:C70)</f>
        <v>0</v>
      </c>
      <c r="D71" s="650"/>
      <c r="E71" s="613">
        <f>SUM(E65:E70)</f>
        <v>0</v>
      </c>
      <c r="F71" s="645"/>
      <c r="G71" s="605"/>
      <c r="H71" s="606"/>
      <c r="I71" s="807" t="s">
        <v>32</v>
      </c>
      <c r="J71" s="808"/>
      <c r="K71" s="808"/>
      <c r="L71" s="809"/>
      <c r="M71" s="615">
        <f>SUM(M65:M70)</f>
        <v>0</v>
      </c>
      <c r="N71" s="807" t="s">
        <v>32</v>
      </c>
      <c r="O71" s="808"/>
      <c r="P71" s="808"/>
      <c r="Q71" s="809"/>
      <c r="R71" s="615">
        <f>SUM(R65:R70)</f>
        <v>0</v>
      </c>
      <c r="S71" s="807" t="s">
        <v>32</v>
      </c>
      <c r="T71" s="808"/>
      <c r="U71" s="808"/>
      <c r="V71" s="809"/>
      <c r="W71" s="616">
        <f>SUM(W65:W70)</f>
        <v>0</v>
      </c>
      <c r="X71" s="807" t="s">
        <v>32</v>
      </c>
      <c r="Y71" s="808"/>
      <c r="Z71" s="808"/>
      <c r="AA71" s="809"/>
      <c r="AB71" s="616">
        <f>SUM(AB65:AB70)</f>
        <v>0</v>
      </c>
      <c r="AC71" s="807" t="s">
        <v>32</v>
      </c>
      <c r="AD71" s="808"/>
      <c r="AE71" s="808"/>
      <c r="AF71" s="809"/>
      <c r="AG71" s="616">
        <f>SUM(AG65:AG70)</f>
        <v>0</v>
      </c>
      <c r="AH71" s="807" t="s">
        <v>32</v>
      </c>
      <c r="AI71" s="808"/>
      <c r="AJ71" s="808"/>
      <c r="AK71" s="809"/>
      <c r="AL71" s="616">
        <f>SUM(AL65:AL70)</f>
        <v>0</v>
      </c>
      <c r="AM71" s="807" t="s">
        <v>32</v>
      </c>
      <c r="AN71" s="808"/>
      <c r="AO71" s="808"/>
      <c r="AP71" s="809"/>
      <c r="AQ71" s="616">
        <f>SUM(AQ65:AQ70)</f>
        <v>0</v>
      </c>
      <c r="AR71" s="651"/>
      <c r="AS71" s="617">
        <f>SUM(AS65:AS70)</f>
        <v>0</v>
      </c>
      <c r="AT71" s="617">
        <f>SUM(AT65:AT70)</f>
        <v>0</v>
      </c>
      <c r="AU71" s="615">
        <f>SUM(AU65:AU70)</f>
        <v>0</v>
      </c>
      <c r="AV71" s="615">
        <f>SUM(AV65:AV70)</f>
        <v>0</v>
      </c>
      <c r="AZ71" s="52"/>
      <c r="BC71" s="6"/>
      <c r="BD71" s="6"/>
      <c r="BE71" s="6"/>
    </row>
    <row r="72" spans="1:57" ht="39.75" customHeight="1" thickBot="1">
      <c r="B72" s="836" t="s">
        <v>51</v>
      </c>
      <c r="C72" s="837"/>
      <c r="D72" s="65">
        <f>C71+C62+C53+C44+C35+C26</f>
        <v>0</v>
      </c>
      <c r="BC72" s="6"/>
      <c r="BD72" s="6"/>
      <c r="BE72" s="6"/>
    </row>
    <row r="73" spans="1:57" ht="38.25" customHeight="1" thickBot="1">
      <c r="I73" s="67"/>
      <c r="J73" s="68"/>
      <c r="K73" s="68"/>
      <c r="L73" s="1"/>
      <c r="AV73" s="842"/>
      <c r="AW73" s="842"/>
      <c r="AX73" s="842"/>
      <c r="AY73" s="842"/>
      <c r="AZ73" s="842"/>
      <c r="BA73" s="69">
        <f>AV26+AV35+AV44+AV53+AV62+AV71</f>
        <v>0</v>
      </c>
      <c r="BC73" s="6"/>
      <c r="BD73" s="6"/>
      <c r="BE73" s="6"/>
    </row>
    <row r="74" spans="1:57" ht="37.5" customHeight="1" thickTop="1" thickBot="1">
      <c r="B74" s="824" t="s">
        <v>358</v>
      </c>
      <c r="C74" s="825"/>
      <c r="D74" s="825"/>
      <c r="E74" s="825"/>
      <c r="F74" s="70">
        <f>E71+E62+E53+E44+E35+E26</f>
        <v>0</v>
      </c>
      <c r="I74" s="826" t="s">
        <v>44</v>
      </c>
      <c r="J74" s="827"/>
      <c r="K74" s="828"/>
      <c r="L74" s="238" t="e">
        <f>BA73/F74</f>
        <v>#DIV/0!</v>
      </c>
      <c r="M74" s="829" t="s">
        <v>119</v>
      </c>
      <c r="N74" s="830"/>
      <c r="O74" s="833" t="str">
        <f>'Etat annuel des Présences'!D4</f>
        <v/>
      </c>
      <c r="P74" s="834"/>
      <c r="Q74" s="834"/>
      <c r="R74" s="834"/>
      <c r="S74" s="834"/>
      <c r="T74" s="835"/>
      <c r="U74" s="831" t="s">
        <v>120</v>
      </c>
      <c r="V74" s="832"/>
      <c r="W74" s="833" t="str">
        <f>'Etat annuel des Présences'!D16</f>
        <v/>
      </c>
      <c r="X74" s="843"/>
      <c r="Y74" s="843"/>
      <c r="Z74" s="843"/>
      <c r="AA74" s="843"/>
      <c r="AB74" s="844"/>
      <c r="AC74" s="1"/>
      <c r="AD74" s="1"/>
      <c r="AE74" s="1"/>
      <c r="AF74" s="1"/>
      <c r="AG74" s="1"/>
      <c r="AH74" s="1"/>
      <c r="AI74" s="1"/>
      <c r="AJ74" s="1"/>
      <c r="AK74" s="1"/>
      <c r="AL74" s="1"/>
      <c r="AM74" s="1"/>
      <c r="AN74" s="1"/>
      <c r="AO74" s="1"/>
      <c r="AP74" s="1"/>
      <c r="AQ74" s="1"/>
      <c r="AR74" s="1"/>
      <c r="AS74" s="1"/>
      <c r="AT74" s="1"/>
      <c r="AU74" s="1"/>
      <c r="AV74" s="1"/>
      <c r="BC74" s="6"/>
      <c r="BD74" s="6"/>
      <c r="BE74" s="6"/>
    </row>
    <row r="75" spans="1:57" ht="48" customHeight="1" thickBot="1">
      <c r="E75" s="71"/>
      <c r="F75" s="71"/>
      <c r="W75" s="1"/>
      <c r="X75" s="1"/>
      <c r="Y75" s="1"/>
      <c r="Z75" s="1"/>
      <c r="AA75" s="1"/>
      <c r="AB75" s="1"/>
      <c r="AC75" s="1"/>
      <c r="AD75" s="1"/>
      <c r="AE75" s="1"/>
      <c r="AF75" s="1"/>
      <c r="AG75" s="1"/>
      <c r="AH75" s="1"/>
      <c r="AI75" s="1"/>
      <c r="AJ75" s="1"/>
      <c r="AK75" s="1"/>
      <c r="AL75" s="1"/>
      <c r="AM75" s="1"/>
      <c r="AN75" s="1"/>
      <c r="AO75" s="1"/>
      <c r="AP75" s="1"/>
      <c r="AQ75" s="1"/>
      <c r="AR75" s="1"/>
      <c r="AS75" s="1"/>
      <c r="AT75" s="1"/>
      <c r="AV75" s="841"/>
      <c r="AW75" s="841"/>
      <c r="AX75" s="841"/>
      <c r="AY75" s="841"/>
      <c r="AZ75" s="841"/>
      <c r="BA75" s="72">
        <f>BC50</f>
        <v>0</v>
      </c>
      <c r="BC75" s="6"/>
      <c r="BD75" s="6"/>
      <c r="BE75" s="6"/>
    </row>
    <row r="76" spans="1:57" ht="36.75" customHeight="1">
      <c r="E76" s="71"/>
      <c r="F76" s="71"/>
      <c r="W76" s="1"/>
      <c r="X76" s="1"/>
      <c r="Y76" s="1"/>
      <c r="Z76" s="1"/>
      <c r="AA76" s="1"/>
      <c r="AB76" s="1"/>
      <c r="AC76" s="1"/>
      <c r="AD76" s="1"/>
      <c r="AE76" s="1"/>
      <c r="AF76" s="1"/>
      <c r="AG76" s="1"/>
      <c r="AH76" s="1"/>
      <c r="AI76" s="1"/>
      <c r="AJ76" s="1"/>
      <c r="AK76" s="1"/>
      <c r="AL76" s="1"/>
      <c r="AM76" s="1"/>
      <c r="AN76" s="1"/>
      <c r="AO76" s="1"/>
      <c r="AP76" s="1"/>
      <c r="AQ76" s="1"/>
      <c r="AR76" s="1"/>
      <c r="AS76" s="1"/>
      <c r="AT76" s="73"/>
      <c r="AU76" s="74"/>
      <c r="AV76" s="74"/>
    </row>
    <row r="77" spans="1:57" ht="15">
      <c r="E77" s="75"/>
      <c r="F77" s="75"/>
      <c r="K77" s="76"/>
      <c r="AU77" s="52"/>
    </row>
    <row r="78" spans="1:57" ht="15">
      <c r="D78" s="5"/>
      <c r="M78" s="75"/>
    </row>
    <row r="79" spans="1:57" ht="12.75" customHeight="1">
      <c r="D79" s="5"/>
    </row>
    <row r="80" spans="1:57">
      <c r="D80" s="56"/>
    </row>
    <row r="81" spans="4:12">
      <c r="D81" s="5"/>
    </row>
    <row r="82" spans="4:12">
      <c r="D82" s="5"/>
    </row>
    <row r="83" spans="4:12" ht="15">
      <c r="D83" s="5"/>
      <c r="J83" s="3"/>
      <c r="K83" s="3"/>
      <c r="L83" s="3"/>
    </row>
    <row r="84" spans="4:12" ht="15">
      <c r="D84" s="5"/>
      <c r="J84" s="3"/>
      <c r="K84" s="3"/>
      <c r="L84" s="3"/>
    </row>
    <row r="85" spans="4:12">
      <c r="D85" s="5"/>
    </row>
  </sheetData>
  <sheetProtection password="CF70" sheet="1" objects="1" scenarios="1"/>
  <mergeCells count="114">
    <mergeCell ref="I11:M11"/>
    <mergeCell ref="N11:R11"/>
    <mergeCell ref="C12:D12"/>
    <mergeCell ref="C18:E18"/>
    <mergeCell ref="I18:M18"/>
    <mergeCell ref="N18:R18"/>
    <mergeCell ref="AM18:AQ18"/>
    <mergeCell ref="AS18:AV18"/>
    <mergeCell ref="C19:D19"/>
    <mergeCell ref="AY19:AZ20"/>
    <mergeCell ref="S18:W18"/>
    <mergeCell ref="X18:AB18"/>
    <mergeCell ref="AC18:AG18"/>
    <mergeCell ref="AH18:AL18"/>
    <mergeCell ref="X26:AA26"/>
    <mergeCell ref="AC26:AF26"/>
    <mergeCell ref="AH26:AK26"/>
    <mergeCell ref="AM26:AP26"/>
    <mergeCell ref="B20:B26"/>
    <mergeCell ref="I26:L26"/>
    <mergeCell ref="N26:Q26"/>
    <mergeCell ref="S26:V26"/>
    <mergeCell ref="AC27:AD27"/>
    <mergeCell ref="AH27:AI27"/>
    <mergeCell ref="AM27:AN27"/>
    <mergeCell ref="C28:D28"/>
    <mergeCell ref="I27:J27"/>
    <mergeCell ref="N27:O27"/>
    <mergeCell ref="S27:T27"/>
    <mergeCell ref="X27:Y27"/>
    <mergeCell ref="AY28:AZ29"/>
    <mergeCell ref="B29:B35"/>
    <mergeCell ref="I35:L35"/>
    <mergeCell ref="N35:Q35"/>
    <mergeCell ref="S35:V35"/>
    <mergeCell ref="X35:AA35"/>
    <mergeCell ref="AC35:AF35"/>
    <mergeCell ref="AH35:AK35"/>
    <mergeCell ref="AM35:AP35"/>
    <mergeCell ref="AC36:AD36"/>
    <mergeCell ref="AH36:AI36"/>
    <mergeCell ref="AM36:AN36"/>
    <mergeCell ref="C37:D37"/>
    <mergeCell ref="I36:J36"/>
    <mergeCell ref="N36:O36"/>
    <mergeCell ref="S36:T36"/>
    <mergeCell ref="X36:Y36"/>
    <mergeCell ref="B38:B44"/>
    <mergeCell ref="C46:D46"/>
    <mergeCell ref="AY37:AZ38"/>
    <mergeCell ref="BC37:BE39"/>
    <mergeCell ref="AY46:AZ47"/>
    <mergeCell ref="B47:B53"/>
    <mergeCell ref="BC50:BE50"/>
    <mergeCell ref="I53:L53"/>
    <mergeCell ref="N53:Q53"/>
    <mergeCell ref="S53:V53"/>
    <mergeCell ref="X53:AA53"/>
    <mergeCell ref="AC53:AF53"/>
    <mergeCell ref="AH53:AK53"/>
    <mergeCell ref="AM53:AP53"/>
    <mergeCell ref="BC40:BE45"/>
    <mergeCell ref="I44:L44"/>
    <mergeCell ref="N44:Q44"/>
    <mergeCell ref="I45:J45"/>
    <mergeCell ref="N45:O45"/>
    <mergeCell ref="S45:T45"/>
    <mergeCell ref="X45:Y45"/>
    <mergeCell ref="AC45:AD45"/>
    <mergeCell ref="AH45:AI45"/>
    <mergeCell ref="AM45:AN45"/>
    <mergeCell ref="AC54:AD54"/>
    <mergeCell ref="AH54:AI54"/>
    <mergeCell ref="AM54:AN54"/>
    <mergeCell ref="C55:D55"/>
    <mergeCell ref="I54:J54"/>
    <mergeCell ref="N54:O54"/>
    <mergeCell ref="S54:T54"/>
    <mergeCell ref="X54:Y54"/>
    <mergeCell ref="AY55:AZ56"/>
    <mergeCell ref="B56:B62"/>
    <mergeCell ref="I62:L62"/>
    <mergeCell ref="N62:Q62"/>
    <mergeCell ref="S62:V62"/>
    <mergeCell ref="X62:AA62"/>
    <mergeCell ref="AC62:AF62"/>
    <mergeCell ref="AH62:AK62"/>
    <mergeCell ref="AM62:AP62"/>
    <mergeCell ref="AC63:AD63"/>
    <mergeCell ref="AH63:AI63"/>
    <mergeCell ref="AM63:AN63"/>
    <mergeCell ref="C64:D64"/>
    <mergeCell ref="I63:J63"/>
    <mergeCell ref="N63:O63"/>
    <mergeCell ref="S63:T63"/>
    <mergeCell ref="X63:Y63"/>
    <mergeCell ref="AY64:AZ65"/>
    <mergeCell ref="B65:B71"/>
    <mergeCell ref="I71:L71"/>
    <mergeCell ref="N71:Q71"/>
    <mergeCell ref="S71:V71"/>
    <mergeCell ref="X71:AA71"/>
    <mergeCell ref="AC71:AF71"/>
    <mergeCell ref="AH71:AK71"/>
    <mergeCell ref="AM71:AP71"/>
    <mergeCell ref="AV75:AZ75"/>
    <mergeCell ref="B72:C72"/>
    <mergeCell ref="AV73:AZ73"/>
    <mergeCell ref="B74:E74"/>
    <mergeCell ref="I74:K74"/>
    <mergeCell ref="M74:N74"/>
    <mergeCell ref="O74:T74"/>
    <mergeCell ref="U74:V74"/>
    <mergeCell ref="W74:AB74"/>
  </mergeCells>
  <conditionalFormatting sqref="H20:H25 H29:H34 H38:H45 H47:H52 H56:H61 H65:H71">
    <cfRule type="cellIs" dxfId="0" priority="1" stopIfTrue="1" operator="equal">
      <formula>0</formula>
    </cfRule>
  </conditionalFormatting>
  <pageMargins left="0.78740157499999996" right="0.78740157499999996" top="0.984251969" bottom="0.984251969" header="0.4921259845" footer="0.4921259845"/>
  <pageSetup paperSize="9" scale="20" orientation="landscape" r:id="rId1"/>
  <headerFooter alignWithMargins="0">
    <oddFooter>&amp;LCaf de l'Aisne - Action Sociale&amp;R&amp;F -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14</vt:i4>
      </vt:variant>
    </vt:vector>
  </HeadingPairs>
  <TitlesOfParts>
    <vt:vector size="33" baseType="lpstr">
      <vt:lpstr>Guide utilisateur</vt:lpstr>
      <vt:lpstr>Vos interlocuteurs</vt:lpstr>
      <vt:lpstr>Page de garde</vt:lpstr>
      <vt:lpstr>Etat annuel des Présences</vt:lpstr>
      <vt:lpstr>Lieu 1</vt:lpstr>
      <vt:lpstr>Lieu 2</vt:lpstr>
      <vt:lpstr>Lieu 3</vt:lpstr>
      <vt:lpstr>Lieu 4</vt:lpstr>
      <vt:lpstr>Lieu 5</vt:lpstr>
      <vt:lpstr>récap général </vt:lpstr>
      <vt:lpstr>Compte de résultat</vt:lpstr>
      <vt:lpstr>Personnel encadrant</vt:lpstr>
      <vt:lpstr>Personnel non encadrant</vt:lpstr>
      <vt:lpstr>CVN</vt:lpstr>
      <vt:lpstr>Attestation</vt:lpstr>
      <vt:lpstr>saisie sias </vt:lpstr>
      <vt:lpstr>Fiche structure</vt:lpstr>
      <vt:lpstr>Expression libre</vt:lpstr>
      <vt:lpstr>barèmes</vt:lpstr>
      <vt:lpstr>'Lieu 1'!Impression_des_titres</vt:lpstr>
      <vt:lpstr>Attestation!Zone_d_impression</vt:lpstr>
      <vt:lpstr>'Compte de résultat'!Zone_d_impression</vt:lpstr>
      <vt:lpstr>'Etat annuel des Présences'!Zone_d_impression</vt:lpstr>
      <vt:lpstr>'Expression libre'!Zone_d_impression</vt:lpstr>
      <vt:lpstr>'Fiche structure'!Zone_d_impression</vt:lpstr>
      <vt:lpstr>'Guide utilisateur'!Zone_d_impression</vt:lpstr>
      <vt:lpstr>'Lieu 1'!Zone_d_impression</vt:lpstr>
      <vt:lpstr>'Lieu 2'!Zone_d_impression</vt:lpstr>
      <vt:lpstr>'Lieu 4'!Zone_d_impression</vt:lpstr>
      <vt:lpstr>'Page de garde'!Zone_d_impression</vt:lpstr>
      <vt:lpstr>'Personnel encadrant'!Zone_d_impression</vt:lpstr>
      <vt:lpstr>'Personnel non encadrant'!Zone_d_impression</vt:lpstr>
      <vt:lpstr>'récap général '!Zone_d_impression</vt:lpstr>
    </vt:vector>
  </TitlesOfParts>
  <Company>CAF DE ST-QUENTIN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LESPRIT</dc:creator>
  <cp:lastModifiedBy>philippe</cp:lastModifiedBy>
  <cp:lastPrinted>2013-04-17T14:25:10Z</cp:lastPrinted>
  <dcterms:created xsi:type="dcterms:W3CDTF">2008-02-18T09:29:38Z</dcterms:created>
  <dcterms:modified xsi:type="dcterms:W3CDTF">2013-04-17T14:42:56Z</dcterms:modified>
</cp:coreProperties>
</file>